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Investments" sheetId="3" state="visible" r:id="rId3"/>
    <sheet xmlns:r="http://schemas.openxmlformats.org/officeDocument/2006/relationships" name="Summary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yyyy\-mm\-dd"/>
    <numFmt numFmtId="165" formatCode="\$#,##0;&quot;($&quot;#,##0\);\-"/>
    <numFmt numFmtId="166" formatCode="0.0%"/>
    <numFmt numFmtId="167" formatCode="0.00\x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4BACC6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7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167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167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167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167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D8F0DC"/>
        </patternFill>
      </fill>
    </dxf>
    <dxf>
      <fill>
        <patternFill>
          <bgColor rgb="FFF8D2D2"/>
        </patternFill>
      </fill>
    </dxf>
    <dxf>
      <fill>
        <patternFill>
          <bgColor rgb="FFFDE9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F81BD"/>
      <rgbColor rgb="FF4BC7E9"/>
      <rgbColor rgb="FF9BBB59"/>
      <rgbColor rgb="FFFFCC00"/>
      <rgbColor rgb="FFF79646"/>
      <rgbColor rgb="FFFF6600"/>
      <rgbColor rgb="FF8064A2"/>
      <rgbColor rgb="FF969696"/>
      <rgbColor rgb="FF003366"/>
      <rgbColor rgb="FF4BACC6"/>
      <rgbColor rgb="FF003300"/>
      <rgbColor rgb="FF333300"/>
      <rgbColor rgb="FF993300"/>
      <rgbColor rgb="FF993366"/>
      <rgbColor rgb="FF5A6570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Invested by strategic objective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Summary!C15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Summary!$B$16:$B$21</f>
              <strCache>
                <ptCount val="6"/>
                <pt idx="0">
                  <v>Market access</v>
                </pt>
                <pt idx="1">
                  <v>Technology access</v>
                </pt>
                <pt idx="2">
                  <v>New business model</v>
                </pt>
                <pt idx="3">
                  <v>Supply resilience</v>
                </pt>
                <pt idx="4">
                  <v>Financial return</v>
                </pt>
                <pt idx="5">
                  <v>Talent &amp; capability</v>
                </pt>
              </strCache>
            </strRef>
          </cat>
          <val>
            <numRef>
              <f>Summary!$C$16:$C$21</f>
              <numCache>
                <formatCode>#,##0</formatCode>
                <ptCount val="6"/>
                <pt idx="0">
                  <v>0</v>
                </pt>
                <pt idx="1">
                  <v>2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0</v>
                </pt>
              </numCache>
            </numRef>
          </val>
        </ser>
        <gapWidth val="150"/>
        <overlap val="0"/>
        <axId val="6675160"/>
        <axId val="57731405"/>
      </barChart>
      <catAx>
        <axId val="6675160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57731405"/>
        <crosses val="autoZero"/>
        <auto val="1"/>
        <lblAlgn val="ctr"/>
        <lblOffset val="100"/>
        <noMultiLvlLbl val="0"/>
      </catAx>
      <valAx>
        <axId val="57731405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6675160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Invested by sector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Summary!H15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064a2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bacc6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79646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1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2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3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4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5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Summary!$G$16:$G$21</f>
              <strCache>
                <ptCount val="6"/>
                <pt idx="0">
                  <v>Industrial tech</v>
                </pt>
                <pt idx="1">
                  <v>Enterprise software</v>
                </pt>
                <pt idx="2">
                  <v>Climate &amp; energy</v>
                </pt>
                <pt idx="3">
                  <v>Mobility</v>
                </pt>
                <pt idx="4">
                  <v>Health</v>
                </pt>
                <pt idx="5">
                  <v>Materials</v>
                </pt>
              </strCache>
            </strRef>
          </cat>
          <val>
            <numRef>
              <f>Summary!$H$16:$H$21</f>
              <numCache>
                <formatCode>#,##0</formatCode>
                <ptCount val="6"/>
                <pt idx="0">
                  <v>1</v>
                </pt>
                <pt idx="1">
                  <v>0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23</row>
      <rowOff>0</rowOff>
    </from>
    <to>
      <col>3</col>
      <colOff>799200</colOff>
      <row>37</row>
      <rowOff>32760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0</colOff>
      <row>23</row>
      <rowOff>0</rowOff>
    </from>
    <to>
      <col>8</col>
      <colOff>759240</colOff>
      <row>37</row>
      <rowOff>32760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6" min="1" max="1"/>
    <col width="26" customWidth="1" style="26" min="2" max="2"/>
    <col width="22" customWidth="1" style="26" min="3" max="4"/>
    <col width="18" customWidth="1" style="26" min="5" max="8"/>
  </cols>
  <sheetData>
    <row r="1" ht="21.75" customHeight="1" s="27">
      <c r="A1" s="28" t="n"/>
      <c r="B1" s="29" t="n"/>
      <c r="C1" s="30" t="inlineStr">
        <is>
          <t>Corporate Venture Tracker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InnoLead Innovation Toolkit</t>
        </is>
      </c>
    </row>
    <row r="6" ht="21.75" customHeight="1" s="27">
      <c r="A6" s="32" t="inlineStr">
        <is>
          <t>Purpose</t>
        </is>
      </c>
    </row>
    <row r="7" ht="45.75" customHeight="1" s="27">
      <c r="B7" s="33" t="inlineStr">
        <is>
          <t>Hold the corporate venture portfolio — money invested, ownership, current value and the strategic reason for each deal — in one sheet that answers both the CFO's and the strategy team's questions.</t>
        </is>
      </c>
    </row>
    <row r="9" ht="21.75" customHeight="1" s="27">
      <c r="A9" s="32" t="inlineStr">
        <is>
          <t>How to use this workbook</t>
        </is>
      </c>
    </row>
    <row r="10" ht="30" customHeight="1" s="27">
      <c r="B10" s="34" t="inlineStr">
        <is>
          <t>1.</t>
        </is>
      </c>
      <c r="C10" s="33" t="inlineStr">
        <is>
          <t>Set your own sectors, round stages and strategic objectives on the Lists tab.</t>
        </is>
      </c>
    </row>
    <row r="11" ht="30" customHeight="1" s="27">
      <c r="B11" s="34" t="inlineStr">
        <is>
          <t>2.</t>
        </is>
      </c>
      <c r="C11" s="33" t="inlineStr">
        <is>
          <t>Add one row per company on the Investments tab, including pipeline and due-diligence names.</t>
        </is>
      </c>
    </row>
    <row r="12" ht="30" customHeight="1" s="27">
      <c r="B12" s="34" t="inlineStr">
        <is>
          <t>3.</t>
        </is>
      </c>
      <c r="C12" s="33" t="inlineStr">
        <is>
          <t>Enter ownership % and current valuation each quarter. Stake value and MOIC calculate themselves.</t>
        </is>
      </c>
    </row>
    <row r="13" ht="30" customHeight="1" s="27">
      <c r="B13" s="34" t="inlineStr">
        <is>
          <t>4.</t>
        </is>
      </c>
      <c r="C13" s="33" t="inlineStr">
        <is>
          <t>Set Portfolio health at each review — Concern shades red for the board pack.</t>
        </is>
      </c>
    </row>
    <row r="14" ht="30" customHeight="1" s="27">
      <c r="B14" s="34" t="inlineStr">
        <is>
          <t>5.</t>
        </is>
      </c>
      <c r="C14" s="33" t="inlineStr">
        <is>
          <t>Use the Summary tab to show how capital maps to strategic objectives, not just to sectors.</t>
        </is>
      </c>
    </row>
    <row r="16" ht="21.75" customHeight="1" s="27">
      <c r="A16" s="32" t="inlineStr">
        <is>
          <t>What is in each tab</t>
        </is>
      </c>
    </row>
    <row r="17" ht="31.5" customHeight="1" s="27">
      <c r="B17" s="35" t="inlineStr">
        <is>
          <t>Tab</t>
        </is>
      </c>
      <c r="C17" s="35" t="inlineStr">
        <is>
          <t>What it does</t>
        </is>
      </c>
      <c r="D17" s="36" t="n"/>
      <c r="E17" s="36" t="n"/>
      <c r="F17" s="36" t="n"/>
      <c r="G17" s="37" t="n"/>
    </row>
    <row r="18" ht="27.75" customHeight="1" s="27">
      <c r="B18" s="38" t="inlineStr">
        <is>
          <t>Instructions</t>
        </is>
      </c>
      <c r="C18" s="33" t="inlineStr">
        <is>
          <t>This page — purpose, workflow and colour key.</t>
        </is>
      </c>
    </row>
    <row r="19" ht="27.75" customHeight="1" s="27">
      <c r="B19" s="38" t="inlineStr">
        <is>
          <t>Investments</t>
        </is>
      </c>
      <c r="C19" s="33" t="inlineStr">
        <is>
          <t>The venture register. One row per company, 40 rows pre-formatted.</t>
        </is>
      </c>
    </row>
    <row r="20" ht="27.75" customHeight="1" s="27">
      <c r="B20" s="38" t="inlineStr">
        <is>
          <t>Summary</t>
        </is>
      </c>
      <c r="C20" s="33" t="inlineStr">
        <is>
          <t>Invested capital and counts by strategic objective and sector, plus charts.</t>
        </is>
      </c>
    </row>
    <row r="21" ht="27.75" customHeight="1" s="27">
      <c r="B21" s="38" t="inlineStr">
        <is>
          <t>Lists</t>
        </is>
      </c>
      <c r="C21" s="33" t="inlineStr">
        <is>
          <t>Sectors, stages, deal statuses, objectives and health ratings.</t>
        </is>
      </c>
    </row>
    <row r="23" ht="21.75" customHeight="1" s="27">
      <c r="A23" s="32" t="inlineStr">
        <is>
          <t>Colour key and notes</t>
        </is>
      </c>
    </row>
    <row r="24" ht="15" customHeight="1" s="27">
      <c r="B24" s="39" t="inlineStr">
        <is>
          <t>Blue text</t>
        </is>
      </c>
      <c r="C24" s="33" t="inlineStr">
        <is>
          <t>You type here (assumptions and data entry)</t>
        </is>
      </c>
    </row>
    <row r="25" ht="15" customHeight="1" s="27">
      <c r="B25" s="34" t="inlineStr">
        <is>
          <t>Black text</t>
        </is>
      </c>
      <c r="C25" s="33" t="inlineStr">
        <is>
          <t>Formula — do not overwrite</t>
        </is>
      </c>
    </row>
    <row r="26" ht="15" customHeight="1" s="27">
      <c r="B26" s="40" t="inlineStr">
        <is>
          <t>Green text</t>
        </is>
      </c>
      <c r="C26" s="33" t="inlineStr">
        <is>
          <t>Pulled from another tab in this workbook</t>
        </is>
      </c>
    </row>
    <row r="28" ht="25.5" customHeight="1" s="27">
      <c r="B28" s="34" t="inlineStr">
        <is>
          <t>•</t>
        </is>
      </c>
      <c r="C28" s="33" t="inlineStr">
        <is>
          <t>MOIC is calculated on the current stake value versus cash invested; it ignores fees and follow-on dilution.</t>
        </is>
      </c>
    </row>
    <row r="29" ht="25.5" customHeight="1" s="27">
      <c r="B29" s="34" t="inlineStr">
        <is>
          <t>•</t>
        </is>
      </c>
      <c r="C29" s="33" t="inlineStr">
        <is>
          <t>Track pipeline and passed deals here too — deal flow volume is itself a CVC metric.</t>
        </is>
      </c>
    </row>
    <row r="30" ht="25.5" customHeight="1" s="27">
      <c r="B30" s="34" t="inlineStr">
        <is>
          <t>•</t>
        </is>
      </c>
      <c r="C30" s="33" t="inlineStr">
        <is>
          <t>Strategic objective is the column that separates corporate venturing from pure financial investing.</t>
        </is>
      </c>
    </row>
  </sheetData>
  <mergeCells count="23">
    <mergeCell ref="A9:H9"/>
    <mergeCell ref="C30:G30"/>
    <mergeCell ref="C24:G24"/>
    <mergeCell ref="C14:G14"/>
    <mergeCell ref="C1:H3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A23:H23"/>
    <mergeCell ref="B7:G7"/>
    <mergeCell ref="C17:G17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26" customWidth="1" style="26" min="1" max="5"/>
  </cols>
  <sheetData>
    <row r="1" ht="21.75" customHeight="1" s="27">
      <c r="A1" s="28" t="n"/>
      <c r="B1" s="29" t="n"/>
      <c r="C1" s="30" t="inlineStr">
        <is>
          <t>Reference Lists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Edit these values to fit your organisation — dropdowns update automatically</t>
        </is>
      </c>
    </row>
    <row r="6" ht="15" customHeight="1" s="27">
      <c r="A6" s="41" t="inlineStr">
        <is>
          <t>Stage</t>
        </is>
      </c>
      <c r="B6" s="41" t="inlineStr">
        <is>
          <t>Deal Status</t>
        </is>
      </c>
      <c r="C6" s="41" t="inlineStr">
        <is>
          <t>Strategic Objective</t>
        </is>
      </c>
      <c r="D6" s="41" t="inlineStr">
        <is>
          <t>Sector</t>
        </is>
      </c>
      <c r="E6" s="41" t="inlineStr">
        <is>
          <t>Health</t>
        </is>
      </c>
    </row>
    <row r="7" ht="15" customHeight="1" s="27">
      <c r="A7" s="42" t="inlineStr">
        <is>
          <t>Pre-seed</t>
        </is>
      </c>
      <c r="B7" s="42" t="inlineStr">
        <is>
          <t>Pipeline</t>
        </is>
      </c>
      <c r="C7" s="42" t="inlineStr">
        <is>
          <t>Market access</t>
        </is>
      </c>
      <c r="D7" s="42" t="inlineStr">
        <is>
          <t>Industrial tech</t>
        </is>
      </c>
      <c r="E7" s="42" t="inlineStr">
        <is>
          <t>Strong</t>
        </is>
      </c>
    </row>
    <row r="8" ht="15" customHeight="1" s="27">
      <c r="A8" s="42" t="inlineStr">
        <is>
          <t>Seed</t>
        </is>
      </c>
      <c r="B8" s="42" t="inlineStr">
        <is>
          <t>Due diligence</t>
        </is>
      </c>
      <c r="C8" s="42" t="inlineStr">
        <is>
          <t>Technology access</t>
        </is>
      </c>
      <c r="D8" s="42" t="inlineStr">
        <is>
          <t>Enterprise software</t>
        </is>
      </c>
      <c r="E8" s="42" t="inlineStr">
        <is>
          <t>Stable</t>
        </is>
      </c>
    </row>
    <row r="9" ht="15" customHeight="1" s="27">
      <c r="A9" s="42" t="inlineStr">
        <is>
          <t>Series A</t>
        </is>
      </c>
      <c r="B9" s="42" t="inlineStr">
        <is>
          <t>Invested</t>
        </is>
      </c>
      <c r="C9" s="42" t="inlineStr">
        <is>
          <t>New business model</t>
        </is>
      </c>
      <c r="D9" s="42" t="inlineStr">
        <is>
          <t>Climate &amp; energy</t>
        </is>
      </c>
      <c r="E9" s="42" t="inlineStr">
        <is>
          <t>Watch</t>
        </is>
      </c>
    </row>
    <row r="10" ht="15" customHeight="1" s="27">
      <c r="A10" s="42" t="inlineStr">
        <is>
          <t>Series B</t>
        </is>
      </c>
      <c r="B10" s="42" t="inlineStr">
        <is>
          <t>Follow-on</t>
        </is>
      </c>
      <c r="C10" s="42" t="inlineStr">
        <is>
          <t>Supply resilience</t>
        </is>
      </c>
      <c r="D10" s="42" t="inlineStr">
        <is>
          <t>Mobility</t>
        </is>
      </c>
      <c r="E10" s="42" t="inlineStr">
        <is>
          <t>Concern</t>
        </is>
      </c>
    </row>
    <row r="11" ht="15" customHeight="1" s="27">
      <c r="A11" s="42" t="inlineStr">
        <is>
          <t>Series C+</t>
        </is>
      </c>
      <c r="B11" s="42" t="inlineStr">
        <is>
          <t>Exited</t>
        </is>
      </c>
      <c r="C11" s="42" t="inlineStr">
        <is>
          <t>Financial return</t>
        </is>
      </c>
      <c r="D11" s="42" t="inlineStr">
        <is>
          <t>Health</t>
        </is>
      </c>
    </row>
    <row r="12" ht="15" customHeight="1" s="27">
      <c r="A12" s="42" t="inlineStr">
        <is>
          <t>Growth</t>
        </is>
      </c>
      <c r="B12" s="42" t="inlineStr">
        <is>
          <t>Written off</t>
        </is>
      </c>
      <c r="C12" s="42" t="inlineStr">
        <is>
          <t>Talent &amp; capability</t>
        </is>
      </c>
      <c r="D12" s="42" t="inlineStr">
        <is>
          <t>Materials</t>
        </is>
      </c>
    </row>
  </sheetData>
  <mergeCells count="2">
    <mergeCell ref="C1:E3"/>
    <mergeCell ref="A4:E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Q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9" customWidth="1" style="26" min="1" max="1"/>
    <col width="24" customWidth="1" style="26" min="2" max="2"/>
    <col width="20" customWidth="1" style="26" min="3" max="3"/>
    <col width="14" customWidth="1" style="26" min="4" max="4"/>
    <col width="16" customWidth="1" style="26" min="5" max="5"/>
    <col width="22" customWidth="1" style="26" min="6" max="6"/>
    <col width="17" customWidth="1" style="26" min="7" max="7"/>
    <col width="15" customWidth="1" style="26" min="8" max="9"/>
    <col width="13" customWidth="1" style="26" min="10" max="10"/>
    <col width="17" customWidth="1" style="26" min="11" max="11"/>
    <col width="18" customWidth="1" style="26" min="12" max="12"/>
    <col width="20" customWidth="1" style="26" min="13" max="13"/>
    <col width="11" customWidth="1" style="26" min="14" max="14"/>
    <col width="16" customWidth="1" style="26" min="15" max="15"/>
    <col width="20" customWidth="1" style="26" min="16" max="16"/>
    <col width="30" customWidth="1" style="26" min="17" max="17"/>
  </cols>
  <sheetData>
    <row r="1" ht="21.75" customHeight="1" s="27">
      <c r="A1" s="28" t="n"/>
      <c r="B1" s="29" t="n"/>
      <c r="C1" s="30" t="inlineStr">
        <is>
          <t>Corporate Venture Tracker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Track startup investments, ownership, performance and the strategic objective behind each deal</t>
        </is>
      </c>
    </row>
    <row r="6" ht="31.5" customHeight="1" s="27">
      <c r="A6" s="35" t="inlineStr">
        <is>
          <t>ID</t>
        </is>
      </c>
      <c r="B6" s="35" t="inlineStr">
        <is>
          <t>Company</t>
        </is>
      </c>
      <c r="C6" s="35" t="inlineStr">
        <is>
          <t>Sector</t>
        </is>
      </c>
      <c r="D6" s="35" t="inlineStr">
        <is>
          <t>Round stage</t>
        </is>
      </c>
      <c r="E6" s="35" t="inlineStr">
        <is>
          <t>Deal status</t>
        </is>
      </c>
      <c r="F6" s="35" t="inlineStr">
        <is>
          <t>Strategic objective</t>
        </is>
      </c>
      <c r="G6" s="35" t="inlineStr">
        <is>
          <t>Internal sponsor</t>
        </is>
      </c>
      <c r="H6" s="35" t="inlineStr">
        <is>
          <t>Investment date</t>
        </is>
      </c>
      <c r="I6" s="35" t="inlineStr">
        <is>
          <t>Invested ($)</t>
        </is>
      </c>
      <c r="J6" s="35" t="inlineStr">
        <is>
          <t>Ownership %</t>
        </is>
      </c>
      <c r="K6" s="35" t="inlineStr">
        <is>
          <t>Entry valuation ($)</t>
        </is>
      </c>
      <c r="L6" s="35" t="inlineStr">
        <is>
          <t>Current valuation ($)</t>
        </is>
      </c>
      <c r="M6" s="35" t="inlineStr">
        <is>
          <t>Current value of stake ($)</t>
        </is>
      </c>
      <c r="N6" s="35" t="inlineStr">
        <is>
          <t>MOIC (x)</t>
        </is>
      </c>
      <c r="O6" s="35" t="inlineStr">
        <is>
          <t>Portfolio health</t>
        </is>
      </c>
      <c r="P6" s="35" t="inlineStr">
        <is>
          <t>Commercial pilot with us?</t>
        </is>
      </c>
      <c r="Q6" s="35" t="inlineStr">
        <is>
          <t>Notes</t>
        </is>
      </c>
    </row>
    <row r="7" ht="15" customHeight="1" s="27">
      <c r="A7" s="43">
        <f>IF(B7="","","CVC-"&amp;TEXT(ROW()-6,"000"))</f>
        <v/>
      </c>
      <c r="B7" s="42" t="inlineStr">
        <is>
          <t>Northlight Vision</t>
        </is>
      </c>
      <c r="C7" s="42" t="inlineStr">
        <is>
          <t>Industrial tech</t>
        </is>
      </c>
      <c r="D7" s="42" t="inlineStr">
        <is>
          <t>Series A</t>
        </is>
      </c>
      <c r="E7" s="42" t="inlineStr">
        <is>
          <t>Invested</t>
        </is>
      </c>
      <c r="F7" s="42" t="inlineStr">
        <is>
          <t>Technology access</t>
        </is>
      </c>
      <c r="G7" s="42" t="inlineStr">
        <is>
          <t>M. Alvarez</t>
        </is>
      </c>
      <c r="H7" s="44" t="n">
        <v>45826</v>
      </c>
      <c r="I7" s="45" t="n">
        <v>3000000</v>
      </c>
      <c r="J7" s="46" t="n">
        <v>0.08</v>
      </c>
      <c r="K7" s="45" t="n">
        <v>34000000</v>
      </c>
      <c r="L7" s="45" t="n">
        <v>52000000</v>
      </c>
      <c r="M7" s="47">
        <f>IF(OR($J7="",$L7=""),"",$J7*$L7)</f>
        <v/>
      </c>
      <c r="N7" s="48">
        <f>IF(N($I7)=0,"",$M7/$I7)</f>
        <v/>
      </c>
      <c r="O7" s="42" t="inlineStr">
        <is>
          <t>Strong</t>
        </is>
      </c>
      <c r="P7" s="42" t="inlineStr">
        <is>
          <t>Yes — line 3 QA pilot</t>
        </is>
      </c>
      <c r="Q7" s="42" t="inlineStr">
        <is>
          <t>Board observer seat held</t>
        </is>
      </c>
    </row>
    <row r="8" ht="15" customHeight="1" s="27">
      <c r="A8" s="43">
        <f>IF(B8="","","CVC-"&amp;TEXT(ROW()-6,"000"))</f>
        <v/>
      </c>
      <c r="B8" s="42" t="inlineStr">
        <is>
          <t>GridSense</t>
        </is>
      </c>
      <c r="C8" s="42" t="inlineStr">
        <is>
          <t>Climate &amp; energy</t>
        </is>
      </c>
      <c r="D8" s="42" t="inlineStr">
        <is>
          <t>Series B</t>
        </is>
      </c>
      <c r="E8" s="42" t="inlineStr">
        <is>
          <t>Follow-on</t>
        </is>
      </c>
      <c r="F8" s="42" t="inlineStr">
        <is>
          <t>Supply resilience</t>
        </is>
      </c>
      <c r="G8" s="42" t="inlineStr">
        <is>
          <t>R. Chen</t>
        </is>
      </c>
      <c r="H8" s="44" t="n">
        <v>45601</v>
      </c>
      <c r="I8" s="45" t="n">
        <v>5000000</v>
      </c>
      <c r="J8" s="46" t="n">
        <v>0.06</v>
      </c>
      <c r="K8" s="45" t="n">
        <v>78000000</v>
      </c>
      <c r="L8" s="45" t="n">
        <v>96000000</v>
      </c>
      <c r="M8" s="47">
        <f>IF(OR($J8="",$L8=""),"",$J8*$L8)</f>
        <v/>
      </c>
      <c r="N8" s="48">
        <f>IF(N($I8)=0,"",$M8/$I8)</f>
        <v/>
      </c>
      <c r="O8" s="42" t="inlineStr">
        <is>
          <t>Stable</t>
        </is>
      </c>
      <c r="P8" s="42" t="inlineStr">
        <is>
          <t>Yes — 12 sites live</t>
        </is>
      </c>
      <c r="Q8" s="42" t="inlineStr">
        <is>
          <t>Follow-on completed Q1 2026</t>
        </is>
      </c>
    </row>
    <row r="9" ht="15" customHeight="1" s="27">
      <c r="A9" s="43">
        <f>IF(B9="","","CVC-"&amp;TEXT(ROW()-6,"000"))</f>
        <v/>
      </c>
      <c r="B9" s="42" t="inlineStr">
        <is>
          <t>Corvus Robotics</t>
        </is>
      </c>
      <c r="C9" s="42" t="inlineStr">
        <is>
          <t>Mobility</t>
        </is>
      </c>
      <c r="D9" s="42" t="inlineStr">
        <is>
          <t>Seed</t>
        </is>
      </c>
      <c r="E9" s="42" t="inlineStr">
        <is>
          <t>Invested</t>
        </is>
      </c>
      <c r="F9" s="42" t="inlineStr">
        <is>
          <t>Technology access</t>
        </is>
      </c>
      <c r="G9" s="42" t="inlineStr">
        <is>
          <t>A. Dubois</t>
        </is>
      </c>
      <c r="H9" s="44" t="n">
        <v>46077</v>
      </c>
      <c r="I9" s="45" t="n">
        <v>1500000</v>
      </c>
      <c r="J9" s="46" t="n">
        <v>0.09</v>
      </c>
      <c r="K9" s="45" t="n">
        <v>15000000</v>
      </c>
      <c r="L9" s="45" t="n">
        <v>15000000</v>
      </c>
      <c r="M9" s="47">
        <f>IF(OR($J9="",$L9=""),"",$J9*$L9)</f>
        <v/>
      </c>
      <c r="N9" s="48">
        <f>IF(N($I9)=0,"",$M9/$I9)</f>
        <v/>
      </c>
      <c r="O9" s="42" t="inlineStr">
        <is>
          <t>Watch</t>
        </is>
      </c>
      <c r="P9" s="42" t="inlineStr">
        <is>
          <t>Pilot scoping</t>
        </is>
      </c>
      <c r="Q9" s="42" t="inlineStr">
        <is>
          <t>Runway to Q1 2027</t>
        </is>
      </c>
    </row>
    <row r="10" ht="15" customHeight="1" s="27">
      <c r="A10" s="43">
        <f>IF(B10="","","CVC-"&amp;TEXT(ROW()-6,"000"))</f>
        <v/>
      </c>
      <c r="B10" s="42" t="inlineStr">
        <is>
          <t>Helio Materials</t>
        </is>
      </c>
      <c r="C10" s="42" t="inlineStr">
        <is>
          <t>Materials</t>
        </is>
      </c>
      <c r="D10" s="42" t="inlineStr">
        <is>
          <t>Pre-seed</t>
        </is>
      </c>
      <c r="E10" s="42" t="inlineStr">
        <is>
          <t>Due diligence</t>
        </is>
      </c>
      <c r="F10" s="42" t="inlineStr">
        <is>
          <t>New business model</t>
        </is>
      </c>
      <c r="G10" s="42" t="inlineStr">
        <is>
          <t>L. Okafor</t>
        </is>
      </c>
      <c r="H10" s="44" t="n"/>
      <c r="I10" s="45" t="n">
        <v>0</v>
      </c>
      <c r="J10" s="46" t="n">
        <v>0</v>
      </c>
      <c r="K10" s="45" t="n">
        <v>0</v>
      </c>
      <c r="L10" s="45" t="n">
        <v>0</v>
      </c>
      <c r="M10" s="47">
        <f>IF(OR($J10="",$L10=""),"",$J10*$L10)</f>
        <v/>
      </c>
      <c r="N10" s="48">
        <f>IF(N($I10)=0,"",$M10/$I10)</f>
        <v/>
      </c>
      <c r="O10" s="42" t="inlineStr">
        <is>
          <t>Watch</t>
        </is>
      </c>
      <c r="P10" s="42" t="inlineStr">
        <is>
          <t>No</t>
        </is>
      </c>
      <c r="Q10" s="42" t="inlineStr">
        <is>
          <t>Term sheet under review</t>
        </is>
      </c>
    </row>
    <row r="11" ht="15" customHeight="1" s="27">
      <c r="A11" s="43">
        <f>IF(B11="","","CVC-"&amp;TEXT(ROW()-6,"000"))</f>
        <v/>
      </c>
      <c r="B11" s="42" t="inlineStr">
        <is>
          <t>Arcadia Health AI</t>
        </is>
      </c>
      <c r="C11" s="42" t="inlineStr">
        <is>
          <t>Health</t>
        </is>
      </c>
      <c r="D11" s="42" t="inlineStr">
        <is>
          <t>Series C+</t>
        </is>
      </c>
      <c r="E11" s="42" t="inlineStr">
        <is>
          <t>Exited</t>
        </is>
      </c>
      <c r="F11" s="42" t="inlineStr">
        <is>
          <t>Financial return</t>
        </is>
      </c>
      <c r="G11" s="42" t="inlineStr">
        <is>
          <t>S. Petrov</t>
        </is>
      </c>
      <c r="H11" s="44" t="n">
        <v>44999</v>
      </c>
      <c r="I11" s="45" t="n">
        <v>4000000</v>
      </c>
      <c r="J11" s="46" t="n">
        <v>0.05</v>
      </c>
      <c r="K11" s="45" t="n">
        <v>60000000</v>
      </c>
      <c r="L11" s="45" t="n">
        <v>140000000</v>
      </c>
      <c r="M11" s="47">
        <f>IF(OR($J11="",$L11=""),"",$J11*$L11)</f>
        <v/>
      </c>
      <c r="N11" s="48">
        <f>IF(N($I11)=0,"",$M11/$I11)</f>
        <v/>
      </c>
      <c r="O11" s="42" t="inlineStr">
        <is>
          <t>Strong</t>
        </is>
      </c>
      <c r="P11" s="42" t="inlineStr">
        <is>
          <t>No</t>
        </is>
      </c>
      <c r="Q11" s="42" t="inlineStr">
        <is>
          <t>Exited via trade sale, Q4 2025</t>
        </is>
      </c>
    </row>
    <row r="12" ht="15" customHeight="1" s="27">
      <c r="A12" s="43">
        <f>IF(B12="","","CVC-"&amp;TEXT(ROW()-6,"000"))</f>
        <v/>
      </c>
      <c r="B12" s="42" t="n"/>
      <c r="C12" s="42" t="n"/>
      <c r="D12" s="42" t="n"/>
      <c r="E12" s="42" t="n"/>
      <c r="F12" s="42" t="n"/>
      <c r="G12" s="42" t="n"/>
      <c r="H12" s="44" t="n"/>
      <c r="I12" s="45" t="n"/>
      <c r="J12" s="46" t="n"/>
      <c r="K12" s="45" t="n"/>
      <c r="L12" s="45" t="n"/>
      <c r="M12" s="47">
        <f>IF(OR($J12="",$L12=""),"",$J12*$L12)</f>
        <v/>
      </c>
      <c r="N12" s="48">
        <f>IF(N($I12)=0,"",$M12/$I12)</f>
        <v/>
      </c>
      <c r="O12" s="42" t="n"/>
      <c r="P12" s="42" t="n"/>
      <c r="Q12" s="42" t="n"/>
    </row>
    <row r="13" ht="15" customHeight="1" s="27">
      <c r="A13" s="43">
        <f>IF(B13="","","CVC-"&amp;TEXT(ROW()-6,"000"))</f>
        <v/>
      </c>
      <c r="B13" s="42" t="n"/>
      <c r="C13" s="42" t="n"/>
      <c r="D13" s="42" t="n"/>
      <c r="E13" s="42" t="n"/>
      <c r="F13" s="42" t="n"/>
      <c r="G13" s="42" t="n"/>
      <c r="H13" s="44" t="n"/>
      <c r="I13" s="45" t="n"/>
      <c r="J13" s="46" t="n"/>
      <c r="K13" s="45" t="n"/>
      <c r="L13" s="45" t="n"/>
      <c r="M13" s="47">
        <f>IF(OR($J13="",$L13=""),"",$J13*$L13)</f>
        <v/>
      </c>
      <c r="N13" s="48">
        <f>IF(N($I13)=0,"",$M13/$I13)</f>
        <v/>
      </c>
      <c r="O13" s="42" t="n"/>
      <c r="P13" s="42" t="n"/>
      <c r="Q13" s="42" t="n"/>
    </row>
    <row r="14" ht="15" customHeight="1" s="27">
      <c r="A14" s="43">
        <f>IF(B14="","","CVC-"&amp;TEXT(ROW()-6,"000"))</f>
        <v/>
      </c>
      <c r="B14" s="42" t="n"/>
      <c r="C14" s="42" t="n"/>
      <c r="D14" s="42" t="n"/>
      <c r="E14" s="42" t="n"/>
      <c r="F14" s="42" t="n"/>
      <c r="G14" s="42" t="n"/>
      <c r="H14" s="44" t="n"/>
      <c r="I14" s="45" t="n"/>
      <c r="J14" s="46" t="n"/>
      <c r="K14" s="45" t="n"/>
      <c r="L14" s="45" t="n"/>
      <c r="M14" s="47">
        <f>IF(OR($J14="",$L14=""),"",$J14*$L14)</f>
        <v/>
      </c>
      <c r="N14" s="48">
        <f>IF(N($I14)=0,"",$M14/$I14)</f>
        <v/>
      </c>
      <c r="O14" s="42" t="n"/>
      <c r="P14" s="42" t="n"/>
      <c r="Q14" s="42" t="n"/>
    </row>
    <row r="15" ht="15" customHeight="1" s="27">
      <c r="A15" s="43">
        <f>IF(B15="","","CVC-"&amp;TEXT(ROW()-6,"000"))</f>
        <v/>
      </c>
      <c r="B15" s="42" t="n"/>
      <c r="C15" s="42" t="n"/>
      <c r="D15" s="42" t="n"/>
      <c r="E15" s="42" t="n"/>
      <c r="F15" s="42" t="n"/>
      <c r="G15" s="42" t="n"/>
      <c r="H15" s="44" t="n"/>
      <c r="I15" s="45" t="n"/>
      <c r="J15" s="46" t="n"/>
      <c r="K15" s="45" t="n"/>
      <c r="L15" s="45" t="n"/>
      <c r="M15" s="47">
        <f>IF(OR($J15="",$L15=""),"",$J15*$L15)</f>
        <v/>
      </c>
      <c r="N15" s="48">
        <f>IF(N($I15)=0,"",$M15/$I15)</f>
        <v/>
      </c>
      <c r="O15" s="42" t="n"/>
      <c r="P15" s="42" t="n"/>
      <c r="Q15" s="42" t="n"/>
    </row>
    <row r="16" ht="15" customHeight="1" s="27">
      <c r="A16" s="43">
        <f>IF(B16="","","CVC-"&amp;TEXT(ROW()-6,"000"))</f>
        <v/>
      </c>
      <c r="B16" s="42" t="n"/>
      <c r="C16" s="42" t="n"/>
      <c r="D16" s="42" t="n"/>
      <c r="E16" s="42" t="n"/>
      <c r="F16" s="42" t="n"/>
      <c r="G16" s="42" t="n"/>
      <c r="H16" s="44" t="n"/>
      <c r="I16" s="45" t="n"/>
      <c r="J16" s="46" t="n"/>
      <c r="K16" s="45" t="n"/>
      <c r="L16" s="45" t="n"/>
      <c r="M16" s="47">
        <f>IF(OR($J16="",$L16=""),"",$J16*$L16)</f>
        <v/>
      </c>
      <c r="N16" s="48">
        <f>IF(N($I16)=0,"",$M16/$I16)</f>
        <v/>
      </c>
      <c r="O16" s="42" t="n"/>
      <c r="P16" s="42" t="n"/>
      <c r="Q16" s="42" t="n"/>
    </row>
    <row r="17" ht="15" customHeight="1" s="27">
      <c r="A17" s="43">
        <f>IF(B17="","","CVC-"&amp;TEXT(ROW()-6,"000"))</f>
        <v/>
      </c>
      <c r="B17" s="42" t="n"/>
      <c r="C17" s="42" t="n"/>
      <c r="D17" s="42" t="n"/>
      <c r="E17" s="42" t="n"/>
      <c r="F17" s="42" t="n"/>
      <c r="G17" s="42" t="n"/>
      <c r="H17" s="44" t="n"/>
      <c r="I17" s="45" t="n"/>
      <c r="J17" s="46" t="n"/>
      <c r="K17" s="45" t="n"/>
      <c r="L17" s="45" t="n"/>
      <c r="M17" s="47">
        <f>IF(OR($J17="",$L17=""),"",$J17*$L17)</f>
        <v/>
      </c>
      <c r="N17" s="48">
        <f>IF(N($I17)=0,"",$M17/$I17)</f>
        <v/>
      </c>
      <c r="O17" s="42" t="n"/>
      <c r="P17" s="42" t="n"/>
      <c r="Q17" s="42" t="n"/>
    </row>
    <row r="18" ht="15" customHeight="1" s="27">
      <c r="A18" s="43">
        <f>IF(B18="","","CVC-"&amp;TEXT(ROW()-6,"000"))</f>
        <v/>
      </c>
      <c r="B18" s="42" t="n"/>
      <c r="C18" s="42" t="n"/>
      <c r="D18" s="42" t="n"/>
      <c r="E18" s="42" t="n"/>
      <c r="F18" s="42" t="n"/>
      <c r="G18" s="42" t="n"/>
      <c r="H18" s="44" t="n"/>
      <c r="I18" s="45" t="n"/>
      <c r="J18" s="46" t="n"/>
      <c r="K18" s="45" t="n"/>
      <c r="L18" s="45" t="n"/>
      <c r="M18" s="47">
        <f>IF(OR($J18="",$L18=""),"",$J18*$L18)</f>
        <v/>
      </c>
      <c r="N18" s="48">
        <f>IF(N($I18)=0,"",$M18/$I18)</f>
        <v/>
      </c>
      <c r="O18" s="42" t="n"/>
      <c r="P18" s="42" t="n"/>
      <c r="Q18" s="42" t="n"/>
    </row>
    <row r="19" ht="15" customHeight="1" s="27">
      <c r="A19" s="43">
        <f>IF(B19="","","CVC-"&amp;TEXT(ROW()-6,"000"))</f>
        <v/>
      </c>
      <c r="B19" s="42" t="n"/>
      <c r="C19" s="42" t="n"/>
      <c r="D19" s="42" t="n"/>
      <c r="E19" s="42" t="n"/>
      <c r="F19" s="42" t="n"/>
      <c r="G19" s="42" t="n"/>
      <c r="H19" s="44" t="n"/>
      <c r="I19" s="45" t="n"/>
      <c r="J19" s="46" t="n"/>
      <c r="K19" s="45" t="n"/>
      <c r="L19" s="45" t="n"/>
      <c r="M19" s="47">
        <f>IF(OR($J19="",$L19=""),"",$J19*$L19)</f>
        <v/>
      </c>
      <c r="N19" s="48">
        <f>IF(N($I19)=0,"",$M19/$I19)</f>
        <v/>
      </c>
      <c r="O19" s="42" t="n"/>
      <c r="P19" s="42" t="n"/>
      <c r="Q19" s="42" t="n"/>
    </row>
    <row r="20" ht="15" customHeight="1" s="27">
      <c r="A20" s="43">
        <f>IF(B20="","","CVC-"&amp;TEXT(ROW()-6,"000"))</f>
        <v/>
      </c>
      <c r="B20" s="42" t="n"/>
      <c r="C20" s="42" t="n"/>
      <c r="D20" s="42" t="n"/>
      <c r="E20" s="42" t="n"/>
      <c r="F20" s="42" t="n"/>
      <c r="G20" s="42" t="n"/>
      <c r="H20" s="44" t="n"/>
      <c r="I20" s="45" t="n"/>
      <c r="J20" s="46" t="n"/>
      <c r="K20" s="45" t="n"/>
      <c r="L20" s="45" t="n"/>
      <c r="M20" s="47">
        <f>IF(OR($J20="",$L20=""),"",$J20*$L20)</f>
        <v/>
      </c>
      <c r="N20" s="48">
        <f>IF(N($I20)=0,"",$M20/$I20)</f>
        <v/>
      </c>
      <c r="O20" s="42" t="n"/>
      <c r="P20" s="42" t="n"/>
      <c r="Q20" s="42" t="n"/>
    </row>
    <row r="21" ht="15" customHeight="1" s="27">
      <c r="A21" s="43">
        <f>IF(B21="","","CVC-"&amp;TEXT(ROW()-6,"000"))</f>
        <v/>
      </c>
      <c r="B21" s="42" t="n"/>
      <c r="C21" s="42" t="n"/>
      <c r="D21" s="42" t="n"/>
      <c r="E21" s="42" t="n"/>
      <c r="F21" s="42" t="n"/>
      <c r="G21" s="42" t="n"/>
      <c r="H21" s="44" t="n"/>
      <c r="I21" s="45" t="n"/>
      <c r="J21" s="46" t="n"/>
      <c r="K21" s="45" t="n"/>
      <c r="L21" s="45" t="n"/>
      <c r="M21" s="47">
        <f>IF(OR($J21="",$L21=""),"",$J21*$L21)</f>
        <v/>
      </c>
      <c r="N21" s="48">
        <f>IF(N($I21)=0,"",$M21/$I21)</f>
        <v/>
      </c>
      <c r="O21" s="42" t="n"/>
      <c r="P21" s="42" t="n"/>
      <c r="Q21" s="42" t="n"/>
    </row>
    <row r="22" ht="15" customHeight="1" s="27">
      <c r="A22" s="43">
        <f>IF(B22="","","CVC-"&amp;TEXT(ROW()-6,"000"))</f>
        <v/>
      </c>
      <c r="B22" s="42" t="n"/>
      <c r="C22" s="42" t="n"/>
      <c r="D22" s="42" t="n"/>
      <c r="E22" s="42" t="n"/>
      <c r="F22" s="42" t="n"/>
      <c r="G22" s="42" t="n"/>
      <c r="H22" s="44" t="n"/>
      <c r="I22" s="45" t="n"/>
      <c r="J22" s="46" t="n"/>
      <c r="K22" s="45" t="n"/>
      <c r="L22" s="45" t="n"/>
      <c r="M22" s="47">
        <f>IF(OR($J22="",$L22=""),"",$J22*$L22)</f>
        <v/>
      </c>
      <c r="N22" s="48">
        <f>IF(N($I22)=0,"",$M22/$I22)</f>
        <v/>
      </c>
      <c r="O22" s="42" t="n"/>
      <c r="P22" s="42" t="n"/>
      <c r="Q22" s="42" t="n"/>
    </row>
    <row r="23" ht="15" customHeight="1" s="27">
      <c r="A23" s="43">
        <f>IF(B23="","","CVC-"&amp;TEXT(ROW()-6,"000"))</f>
        <v/>
      </c>
      <c r="B23" s="42" t="n"/>
      <c r="C23" s="42" t="n"/>
      <c r="D23" s="42" t="n"/>
      <c r="E23" s="42" t="n"/>
      <c r="F23" s="42" t="n"/>
      <c r="G23" s="42" t="n"/>
      <c r="H23" s="44" t="n"/>
      <c r="I23" s="45" t="n"/>
      <c r="J23" s="46" t="n"/>
      <c r="K23" s="45" t="n"/>
      <c r="L23" s="45" t="n"/>
      <c r="M23" s="47">
        <f>IF(OR($J23="",$L23=""),"",$J23*$L23)</f>
        <v/>
      </c>
      <c r="N23" s="48">
        <f>IF(N($I23)=0,"",$M23/$I23)</f>
        <v/>
      </c>
      <c r="O23" s="42" t="n"/>
      <c r="P23" s="42" t="n"/>
      <c r="Q23" s="42" t="n"/>
    </row>
    <row r="24" ht="15" customHeight="1" s="27">
      <c r="A24" s="43">
        <f>IF(B24="","","CVC-"&amp;TEXT(ROW()-6,"000"))</f>
        <v/>
      </c>
      <c r="B24" s="42" t="n"/>
      <c r="C24" s="42" t="n"/>
      <c r="D24" s="42" t="n"/>
      <c r="E24" s="42" t="n"/>
      <c r="F24" s="42" t="n"/>
      <c r="G24" s="42" t="n"/>
      <c r="H24" s="44" t="n"/>
      <c r="I24" s="45" t="n"/>
      <c r="J24" s="46" t="n"/>
      <c r="K24" s="45" t="n"/>
      <c r="L24" s="45" t="n"/>
      <c r="M24" s="47">
        <f>IF(OR($J24="",$L24=""),"",$J24*$L24)</f>
        <v/>
      </c>
      <c r="N24" s="48">
        <f>IF(N($I24)=0,"",$M24/$I24)</f>
        <v/>
      </c>
      <c r="O24" s="42" t="n"/>
      <c r="P24" s="42" t="n"/>
      <c r="Q24" s="42" t="n"/>
    </row>
    <row r="25" ht="15" customHeight="1" s="27">
      <c r="A25" s="43">
        <f>IF(B25="","","CVC-"&amp;TEXT(ROW()-6,"000"))</f>
        <v/>
      </c>
      <c r="B25" s="42" t="n"/>
      <c r="C25" s="42" t="n"/>
      <c r="D25" s="42" t="n"/>
      <c r="E25" s="42" t="n"/>
      <c r="F25" s="42" t="n"/>
      <c r="G25" s="42" t="n"/>
      <c r="H25" s="44" t="n"/>
      <c r="I25" s="45" t="n"/>
      <c r="J25" s="46" t="n"/>
      <c r="K25" s="45" t="n"/>
      <c r="L25" s="45" t="n"/>
      <c r="M25" s="47">
        <f>IF(OR($J25="",$L25=""),"",$J25*$L25)</f>
        <v/>
      </c>
      <c r="N25" s="48">
        <f>IF(N($I25)=0,"",$M25/$I25)</f>
        <v/>
      </c>
      <c r="O25" s="42" t="n"/>
      <c r="P25" s="42" t="n"/>
      <c r="Q25" s="42" t="n"/>
    </row>
    <row r="26" ht="15" customHeight="1" s="27">
      <c r="A26" s="43">
        <f>IF(B26="","","CVC-"&amp;TEXT(ROW()-6,"000"))</f>
        <v/>
      </c>
      <c r="B26" s="42" t="n"/>
      <c r="C26" s="42" t="n"/>
      <c r="D26" s="42" t="n"/>
      <c r="E26" s="42" t="n"/>
      <c r="F26" s="42" t="n"/>
      <c r="G26" s="42" t="n"/>
      <c r="H26" s="44" t="n"/>
      <c r="I26" s="45" t="n"/>
      <c r="J26" s="46" t="n"/>
      <c r="K26" s="45" t="n"/>
      <c r="L26" s="45" t="n"/>
      <c r="M26" s="47">
        <f>IF(OR($J26="",$L26=""),"",$J26*$L26)</f>
        <v/>
      </c>
      <c r="N26" s="48">
        <f>IF(N($I26)=0,"",$M26/$I26)</f>
        <v/>
      </c>
      <c r="O26" s="42" t="n"/>
      <c r="P26" s="42" t="n"/>
      <c r="Q26" s="42" t="n"/>
    </row>
    <row r="27" ht="15" customHeight="1" s="27">
      <c r="A27" s="43">
        <f>IF(B27="","","CVC-"&amp;TEXT(ROW()-6,"000"))</f>
        <v/>
      </c>
      <c r="B27" s="42" t="n"/>
      <c r="C27" s="42" t="n"/>
      <c r="D27" s="42" t="n"/>
      <c r="E27" s="42" t="n"/>
      <c r="F27" s="42" t="n"/>
      <c r="G27" s="42" t="n"/>
      <c r="H27" s="44" t="n"/>
      <c r="I27" s="45" t="n"/>
      <c r="J27" s="46" t="n"/>
      <c r="K27" s="45" t="n"/>
      <c r="L27" s="45" t="n"/>
      <c r="M27" s="47">
        <f>IF(OR($J27="",$L27=""),"",$J27*$L27)</f>
        <v/>
      </c>
      <c r="N27" s="48">
        <f>IF(N($I27)=0,"",$M27/$I27)</f>
        <v/>
      </c>
      <c r="O27" s="42" t="n"/>
      <c r="P27" s="42" t="n"/>
      <c r="Q27" s="42" t="n"/>
    </row>
    <row r="28" ht="15" customHeight="1" s="27">
      <c r="A28" s="43">
        <f>IF(B28="","","CVC-"&amp;TEXT(ROW()-6,"000"))</f>
        <v/>
      </c>
      <c r="B28" s="42" t="n"/>
      <c r="C28" s="42" t="n"/>
      <c r="D28" s="42" t="n"/>
      <c r="E28" s="42" t="n"/>
      <c r="F28" s="42" t="n"/>
      <c r="G28" s="42" t="n"/>
      <c r="H28" s="44" t="n"/>
      <c r="I28" s="45" t="n"/>
      <c r="J28" s="46" t="n"/>
      <c r="K28" s="45" t="n"/>
      <c r="L28" s="45" t="n"/>
      <c r="M28" s="47">
        <f>IF(OR($J28="",$L28=""),"",$J28*$L28)</f>
        <v/>
      </c>
      <c r="N28" s="48">
        <f>IF(N($I28)=0,"",$M28/$I28)</f>
        <v/>
      </c>
      <c r="O28" s="42" t="n"/>
      <c r="P28" s="42" t="n"/>
      <c r="Q28" s="42" t="n"/>
    </row>
    <row r="29" ht="15" customHeight="1" s="27">
      <c r="A29" s="43">
        <f>IF(B29="","","CVC-"&amp;TEXT(ROW()-6,"000"))</f>
        <v/>
      </c>
      <c r="B29" s="42" t="n"/>
      <c r="C29" s="42" t="n"/>
      <c r="D29" s="42" t="n"/>
      <c r="E29" s="42" t="n"/>
      <c r="F29" s="42" t="n"/>
      <c r="G29" s="42" t="n"/>
      <c r="H29" s="44" t="n"/>
      <c r="I29" s="45" t="n"/>
      <c r="J29" s="46" t="n"/>
      <c r="K29" s="45" t="n"/>
      <c r="L29" s="45" t="n"/>
      <c r="M29" s="47">
        <f>IF(OR($J29="",$L29=""),"",$J29*$L29)</f>
        <v/>
      </c>
      <c r="N29" s="48">
        <f>IF(N($I29)=0,"",$M29/$I29)</f>
        <v/>
      </c>
      <c r="O29" s="42" t="n"/>
      <c r="P29" s="42" t="n"/>
      <c r="Q29" s="42" t="n"/>
    </row>
    <row r="30" ht="15" customHeight="1" s="27">
      <c r="A30" s="43">
        <f>IF(B30="","","CVC-"&amp;TEXT(ROW()-6,"000"))</f>
        <v/>
      </c>
      <c r="B30" s="42" t="n"/>
      <c r="C30" s="42" t="n"/>
      <c r="D30" s="42" t="n"/>
      <c r="E30" s="42" t="n"/>
      <c r="F30" s="42" t="n"/>
      <c r="G30" s="42" t="n"/>
      <c r="H30" s="44" t="n"/>
      <c r="I30" s="45" t="n"/>
      <c r="J30" s="46" t="n"/>
      <c r="K30" s="45" t="n"/>
      <c r="L30" s="45" t="n"/>
      <c r="M30" s="47">
        <f>IF(OR($J30="",$L30=""),"",$J30*$L30)</f>
        <v/>
      </c>
      <c r="N30" s="48">
        <f>IF(N($I30)=0,"",$M30/$I30)</f>
        <v/>
      </c>
      <c r="O30" s="42" t="n"/>
      <c r="P30" s="42" t="n"/>
      <c r="Q30" s="42" t="n"/>
    </row>
    <row r="31" ht="15" customHeight="1" s="27">
      <c r="A31" s="43">
        <f>IF(B31="","","CVC-"&amp;TEXT(ROW()-6,"000"))</f>
        <v/>
      </c>
      <c r="B31" s="42" t="n"/>
      <c r="C31" s="42" t="n"/>
      <c r="D31" s="42" t="n"/>
      <c r="E31" s="42" t="n"/>
      <c r="F31" s="42" t="n"/>
      <c r="G31" s="42" t="n"/>
      <c r="H31" s="44" t="n"/>
      <c r="I31" s="45" t="n"/>
      <c r="J31" s="46" t="n"/>
      <c r="K31" s="45" t="n"/>
      <c r="L31" s="45" t="n"/>
      <c r="M31" s="47">
        <f>IF(OR($J31="",$L31=""),"",$J31*$L31)</f>
        <v/>
      </c>
      <c r="N31" s="48">
        <f>IF(N($I31)=0,"",$M31/$I31)</f>
        <v/>
      </c>
      <c r="O31" s="42" t="n"/>
      <c r="P31" s="42" t="n"/>
      <c r="Q31" s="42" t="n"/>
    </row>
    <row r="32" ht="15" customHeight="1" s="27">
      <c r="A32" s="43">
        <f>IF(B32="","","CVC-"&amp;TEXT(ROW()-6,"000"))</f>
        <v/>
      </c>
      <c r="B32" s="42" t="n"/>
      <c r="C32" s="42" t="n"/>
      <c r="D32" s="42" t="n"/>
      <c r="E32" s="42" t="n"/>
      <c r="F32" s="42" t="n"/>
      <c r="G32" s="42" t="n"/>
      <c r="H32" s="44" t="n"/>
      <c r="I32" s="45" t="n"/>
      <c r="J32" s="46" t="n"/>
      <c r="K32" s="45" t="n"/>
      <c r="L32" s="45" t="n"/>
      <c r="M32" s="47">
        <f>IF(OR($J32="",$L32=""),"",$J32*$L32)</f>
        <v/>
      </c>
      <c r="N32" s="48">
        <f>IF(N($I32)=0,"",$M32/$I32)</f>
        <v/>
      </c>
      <c r="O32" s="42" t="n"/>
      <c r="P32" s="42" t="n"/>
      <c r="Q32" s="42" t="n"/>
    </row>
    <row r="33" ht="15" customHeight="1" s="27">
      <c r="A33" s="43">
        <f>IF(B33="","","CVC-"&amp;TEXT(ROW()-6,"000"))</f>
        <v/>
      </c>
      <c r="B33" s="42" t="n"/>
      <c r="C33" s="42" t="n"/>
      <c r="D33" s="42" t="n"/>
      <c r="E33" s="42" t="n"/>
      <c r="F33" s="42" t="n"/>
      <c r="G33" s="42" t="n"/>
      <c r="H33" s="44" t="n"/>
      <c r="I33" s="45" t="n"/>
      <c r="J33" s="46" t="n"/>
      <c r="K33" s="45" t="n"/>
      <c r="L33" s="45" t="n"/>
      <c r="M33" s="47">
        <f>IF(OR($J33="",$L33=""),"",$J33*$L33)</f>
        <v/>
      </c>
      <c r="N33" s="48">
        <f>IF(N($I33)=0,"",$M33/$I33)</f>
        <v/>
      </c>
      <c r="O33" s="42" t="n"/>
      <c r="P33" s="42" t="n"/>
      <c r="Q33" s="42" t="n"/>
    </row>
    <row r="34" ht="15" customHeight="1" s="27">
      <c r="A34" s="43">
        <f>IF(B34="","","CVC-"&amp;TEXT(ROW()-6,"000"))</f>
        <v/>
      </c>
      <c r="B34" s="42" t="n"/>
      <c r="C34" s="42" t="n"/>
      <c r="D34" s="42" t="n"/>
      <c r="E34" s="42" t="n"/>
      <c r="F34" s="42" t="n"/>
      <c r="G34" s="42" t="n"/>
      <c r="H34" s="44" t="n"/>
      <c r="I34" s="45" t="n"/>
      <c r="J34" s="46" t="n"/>
      <c r="K34" s="45" t="n"/>
      <c r="L34" s="45" t="n"/>
      <c r="M34" s="47">
        <f>IF(OR($J34="",$L34=""),"",$J34*$L34)</f>
        <v/>
      </c>
      <c r="N34" s="48">
        <f>IF(N($I34)=0,"",$M34/$I34)</f>
        <v/>
      </c>
      <c r="O34" s="42" t="n"/>
      <c r="P34" s="42" t="n"/>
      <c r="Q34" s="42" t="n"/>
    </row>
    <row r="35" ht="15" customHeight="1" s="27">
      <c r="A35" s="43">
        <f>IF(B35="","","CVC-"&amp;TEXT(ROW()-6,"000"))</f>
        <v/>
      </c>
      <c r="B35" s="42" t="n"/>
      <c r="C35" s="42" t="n"/>
      <c r="D35" s="42" t="n"/>
      <c r="E35" s="42" t="n"/>
      <c r="F35" s="42" t="n"/>
      <c r="G35" s="42" t="n"/>
      <c r="H35" s="44" t="n"/>
      <c r="I35" s="45" t="n"/>
      <c r="J35" s="46" t="n"/>
      <c r="K35" s="45" t="n"/>
      <c r="L35" s="45" t="n"/>
      <c r="M35" s="47">
        <f>IF(OR($J35="",$L35=""),"",$J35*$L35)</f>
        <v/>
      </c>
      <c r="N35" s="48">
        <f>IF(N($I35)=0,"",$M35/$I35)</f>
        <v/>
      </c>
      <c r="O35" s="42" t="n"/>
      <c r="P35" s="42" t="n"/>
      <c r="Q35" s="42" t="n"/>
    </row>
    <row r="36" ht="15" customHeight="1" s="27">
      <c r="A36" s="43">
        <f>IF(B36="","","CVC-"&amp;TEXT(ROW()-6,"000"))</f>
        <v/>
      </c>
      <c r="B36" s="42" t="n"/>
      <c r="C36" s="42" t="n"/>
      <c r="D36" s="42" t="n"/>
      <c r="E36" s="42" t="n"/>
      <c r="F36" s="42" t="n"/>
      <c r="G36" s="42" t="n"/>
      <c r="H36" s="44" t="n"/>
      <c r="I36" s="45" t="n"/>
      <c r="J36" s="46" t="n"/>
      <c r="K36" s="45" t="n"/>
      <c r="L36" s="45" t="n"/>
      <c r="M36" s="47">
        <f>IF(OR($J36="",$L36=""),"",$J36*$L36)</f>
        <v/>
      </c>
      <c r="N36" s="48">
        <f>IF(N($I36)=0,"",$M36/$I36)</f>
        <v/>
      </c>
      <c r="O36" s="42" t="n"/>
      <c r="P36" s="42" t="n"/>
      <c r="Q36" s="42" t="n"/>
    </row>
    <row r="37" ht="15" customHeight="1" s="27">
      <c r="A37" s="43">
        <f>IF(B37="","","CVC-"&amp;TEXT(ROW()-6,"000"))</f>
        <v/>
      </c>
      <c r="B37" s="42" t="n"/>
      <c r="C37" s="42" t="n"/>
      <c r="D37" s="42" t="n"/>
      <c r="E37" s="42" t="n"/>
      <c r="F37" s="42" t="n"/>
      <c r="G37" s="42" t="n"/>
      <c r="H37" s="44" t="n"/>
      <c r="I37" s="45" t="n"/>
      <c r="J37" s="46" t="n"/>
      <c r="K37" s="45" t="n"/>
      <c r="L37" s="45" t="n"/>
      <c r="M37" s="47">
        <f>IF(OR($J37="",$L37=""),"",$J37*$L37)</f>
        <v/>
      </c>
      <c r="N37" s="48">
        <f>IF(N($I37)=0,"",$M37/$I37)</f>
        <v/>
      </c>
      <c r="O37" s="42" t="n"/>
      <c r="P37" s="42" t="n"/>
      <c r="Q37" s="42" t="n"/>
    </row>
    <row r="38" ht="15" customHeight="1" s="27">
      <c r="A38" s="43">
        <f>IF(B38="","","CVC-"&amp;TEXT(ROW()-6,"000"))</f>
        <v/>
      </c>
      <c r="B38" s="42" t="n"/>
      <c r="C38" s="42" t="n"/>
      <c r="D38" s="42" t="n"/>
      <c r="E38" s="42" t="n"/>
      <c r="F38" s="42" t="n"/>
      <c r="G38" s="42" t="n"/>
      <c r="H38" s="44" t="n"/>
      <c r="I38" s="45" t="n"/>
      <c r="J38" s="46" t="n"/>
      <c r="K38" s="45" t="n"/>
      <c r="L38" s="45" t="n"/>
      <c r="M38" s="47">
        <f>IF(OR($J38="",$L38=""),"",$J38*$L38)</f>
        <v/>
      </c>
      <c r="N38" s="48">
        <f>IF(N($I38)=0,"",$M38/$I38)</f>
        <v/>
      </c>
      <c r="O38" s="42" t="n"/>
      <c r="P38" s="42" t="n"/>
      <c r="Q38" s="42" t="n"/>
    </row>
    <row r="39" ht="15" customHeight="1" s="27">
      <c r="A39" s="43">
        <f>IF(B39="","","CVC-"&amp;TEXT(ROW()-6,"000"))</f>
        <v/>
      </c>
      <c r="B39" s="42" t="n"/>
      <c r="C39" s="42" t="n"/>
      <c r="D39" s="42" t="n"/>
      <c r="E39" s="42" t="n"/>
      <c r="F39" s="42" t="n"/>
      <c r="G39" s="42" t="n"/>
      <c r="H39" s="44" t="n"/>
      <c r="I39" s="45" t="n"/>
      <c r="J39" s="46" t="n"/>
      <c r="K39" s="45" t="n"/>
      <c r="L39" s="45" t="n"/>
      <c r="M39" s="47">
        <f>IF(OR($J39="",$L39=""),"",$J39*$L39)</f>
        <v/>
      </c>
      <c r="N39" s="48">
        <f>IF(N($I39)=0,"",$M39/$I39)</f>
        <v/>
      </c>
      <c r="O39" s="42" t="n"/>
      <c r="P39" s="42" t="n"/>
      <c r="Q39" s="42" t="n"/>
    </row>
    <row r="40" ht="15" customHeight="1" s="27">
      <c r="A40" s="43">
        <f>IF(B40="","","CVC-"&amp;TEXT(ROW()-6,"000"))</f>
        <v/>
      </c>
      <c r="B40" s="42" t="n"/>
      <c r="C40" s="42" t="n"/>
      <c r="D40" s="42" t="n"/>
      <c r="E40" s="42" t="n"/>
      <c r="F40" s="42" t="n"/>
      <c r="G40" s="42" t="n"/>
      <c r="H40" s="44" t="n"/>
      <c r="I40" s="45" t="n"/>
      <c r="J40" s="46" t="n"/>
      <c r="K40" s="45" t="n"/>
      <c r="L40" s="45" t="n"/>
      <c r="M40" s="47">
        <f>IF(OR($J40="",$L40=""),"",$J40*$L40)</f>
        <v/>
      </c>
      <c r="N40" s="48">
        <f>IF(N($I40)=0,"",$M40/$I40)</f>
        <v/>
      </c>
      <c r="O40" s="42" t="n"/>
      <c r="P40" s="42" t="n"/>
      <c r="Q40" s="42" t="n"/>
    </row>
    <row r="41" ht="15" customHeight="1" s="27">
      <c r="A41" s="43">
        <f>IF(B41="","","CVC-"&amp;TEXT(ROW()-6,"000"))</f>
        <v/>
      </c>
      <c r="B41" s="42" t="n"/>
      <c r="C41" s="42" t="n"/>
      <c r="D41" s="42" t="n"/>
      <c r="E41" s="42" t="n"/>
      <c r="F41" s="42" t="n"/>
      <c r="G41" s="42" t="n"/>
      <c r="H41" s="44" t="n"/>
      <c r="I41" s="45" t="n"/>
      <c r="J41" s="46" t="n"/>
      <c r="K41" s="45" t="n"/>
      <c r="L41" s="45" t="n"/>
      <c r="M41" s="47">
        <f>IF(OR($J41="",$L41=""),"",$J41*$L41)</f>
        <v/>
      </c>
      <c r="N41" s="48">
        <f>IF(N($I41)=0,"",$M41/$I41)</f>
        <v/>
      </c>
      <c r="O41" s="42" t="n"/>
      <c r="P41" s="42" t="n"/>
      <c r="Q41" s="42" t="n"/>
    </row>
    <row r="42" ht="15" customHeight="1" s="27">
      <c r="A42" s="43">
        <f>IF(B42="","","CVC-"&amp;TEXT(ROW()-6,"000"))</f>
        <v/>
      </c>
      <c r="B42" s="42" t="n"/>
      <c r="C42" s="42" t="n"/>
      <c r="D42" s="42" t="n"/>
      <c r="E42" s="42" t="n"/>
      <c r="F42" s="42" t="n"/>
      <c r="G42" s="42" t="n"/>
      <c r="H42" s="44" t="n"/>
      <c r="I42" s="45" t="n"/>
      <c r="J42" s="46" t="n"/>
      <c r="K42" s="45" t="n"/>
      <c r="L42" s="45" t="n"/>
      <c r="M42" s="47">
        <f>IF(OR($J42="",$L42=""),"",$J42*$L42)</f>
        <v/>
      </c>
      <c r="N42" s="48">
        <f>IF(N($I42)=0,"",$M42/$I42)</f>
        <v/>
      </c>
      <c r="O42" s="42" t="n"/>
      <c r="P42" s="42" t="n"/>
      <c r="Q42" s="42" t="n"/>
    </row>
    <row r="43" ht="15" customHeight="1" s="27">
      <c r="A43" s="43">
        <f>IF(B43="","","CVC-"&amp;TEXT(ROW()-6,"000"))</f>
        <v/>
      </c>
      <c r="B43" s="42" t="n"/>
      <c r="C43" s="42" t="n"/>
      <c r="D43" s="42" t="n"/>
      <c r="E43" s="42" t="n"/>
      <c r="F43" s="42" t="n"/>
      <c r="G43" s="42" t="n"/>
      <c r="H43" s="44" t="n"/>
      <c r="I43" s="45" t="n"/>
      <c r="J43" s="46" t="n"/>
      <c r="K43" s="45" t="n"/>
      <c r="L43" s="45" t="n"/>
      <c r="M43" s="47">
        <f>IF(OR($J43="",$L43=""),"",$J43*$L43)</f>
        <v/>
      </c>
      <c r="N43" s="48">
        <f>IF(N($I43)=0,"",$M43/$I43)</f>
        <v/>
      </c>
      <c r="O43" s="42" t="n"/>
      <c r="P43" s="42" t="n"/>
      <c r="Q43" s="42" t="n"/>
    </row>
    <row r="44" ht="15" customHeight="1" s="27">
      <c r="A44" s="43">
        <f>IF(B44="","","CVC-"&amp;TEXT(ROW()-6,"000"))</f>
        <v/>
      </c>
      <c r="B44" s="42" t="n"/>
      <c r="C44" s="42" t="n"/>
      <c r="D44" s="42" t="n"/>
      <c r="E44" s="42" t="n"/>
      <c r="F44" s="42" t="n"/>
      <c r="G44" s="42" t="n"/>
      <c r="H44" s="44" t="n"/>
      <c r="I44" s="45" t="n"/>
      <c r="J44" s="46" t="n"/>
      <c r="K44" s="45" t="n"/>
      <c r="L44" s="45" t="n"/>
      <c r="M44" s="47">
        <f>IF(OR($J44="",$L44=""),"",$J44*$L44)</f>
        <v/>
      </c>
      <c r="N44" s="48">
        <f>IF(N($I44)=0,"",$M44/$I44)</f>
        <v/>
      </c>
      <c r="O44" s="42" t="n"/>
      <c r="P44" s="42" t="n"/>
      <c r="Q44" s="42" t="n"/>
    </row>
    <row r="45" ht="15" customHeight="1" s="27">
      <c r="A45" s="43">
        <f>IF(B45="","","CVC-"&amp;TEXT(ROW()-6,"000"))</f>
        <v/>
      </c>
      <c r="B45" s="42" t="n"/>
      <c r="C45" s="42" t="n"/>
      <c r="D45" s="42" t="n"/>
      <c r="E45" s="42" t="n"/>
      <c r="F45" s="42" t="n"/>
      <c r="G45" s="42" t="n"/>
      <c r="H45" s="44" t="n"/>
      <c r="I45" s="45" t="n"/>
      <c r="J45" s="46" t="n"/>
      <c r="K45" s="45" t="n"/>
      <c r="L45" s="45" t="n"/>
      <c r="M45" s="47">
        <f>IF(OR($J45="",$L45=""),"",$J45*$L45)</f>
        <v/>
      </c>
      <c r="N45" s="48">
        <f>IF(N($I45)=0,"",$M45/$I45)</f>
        <v/>
      </c>
      <c r="O45" s="42" t="n"/>
      <c r="P45" s="42" t="n"/>
      <c r="Q45" s="42" t="n"/>
    </row>
    <row r="46" ht="15" customHeight="1" s="27">
      <c r="A46" s="43">
        <f>IF(B46="","","CVC-"&amp;TEXT(ROW()-6,"000"))</f>
        <v/>
      </c>
      <c r="B46" s="42" t="n"/>
      <c r="C46" s="42" t="n"/>
      <c r="D46" s="42" t="n"/>
      <c r="E46" s="42" t="n"/>
      <c r="F46" s="42" t="n"/>
      <c r="G46" s="42" t="n"/>
      <c r="H46" s="44" t="n"/>
      <c r="I46" s="45" t="n"/>
      <c r="J46" s="46" t="n"/>
      <c r="K46" s="45" t="n"/>
      <c r="L46" s="45" t="n"/>
      <c r="M46" s="47">
        <f>IF(OR($J46="",$L46=""),"",$J46*$L46)</f>
        <v/>
      </c>
      <c r="N46" s="48">
        <f>IF(N($I46)=0,"",$M46/$I46)</f>
        <v/>
      </c>
      <c r="O46" s="42" t="n"/>
      <c r="P46" s="42" t="n"/>
      <c r="Q46" s="42" t="n"/>
    </row>
    <row r="47" ht="15" customHeight="1" s="27">
      <c r="A47" s="49" t="n"/>
      <c r="B47" s="49" t="inlineStr">
        <is>
          <t>TOTAL</t>
        </is>
      </c>
      <c r="C47" s="49" t="n"/>
      <c r="D47" s="49" t="n"/>
      <c r="E47" s="49" t="n"/>
      <c r="F47" s="49" t="n"/>
      <c r="G47" s="49" t="n"/>
      <c r="H47" s="49" t="n"/>
      <c r="I47" s="50">
        <f>SUM(I7:I46)</f>
        <v/>
      </c>
      <c r="J47" s="49" t="n"/>
      <c r="K47" s="49" t="n"/>
      <c r="L47" s="49" t="n"/>
      <c r="M47" s="50">
        <f>SUM(M7:M46)</f>
        <v/>
      </c>
      <c r="N47" s="49" t="n"/>
      <c r="O47" s="49" t="n"/>
      <c r="P47" s="49" t="n"/>
      <c r="Q47" s="49" t="n"/>
    </row>
  </sheetData>
  <mergeCells count="2">
    <mergeCell ref="C1:Q3"/>
    <mergeCell ref="A4:Q4"/>
  </mergeCells>
  <conditionalFormatting sqref="E7:E46">
    <cfRule type="cellIs" rank="0" priority="2" equalAverage="0" operator="equal" aboveAverage="0" dxfId="0" text="" percent="0" bottom="0">
      <formula>"Invested"</formula>
    </cfRule>
    <cfRule type="cellIs" rank="0" priority="3" equalAverage="0" operator="equal" aboveAverage="0" dxfId="1" text="" percent="0" bottom="0">
      <formula>"Written off"</formula>
    </cfRule>
    <cfRule type="cellIs" rank="0" priority="4" equalAverage="0" operator="equal" aboveAverage="0" dxfId="2" text="" percent="0" bottom="0">
      <formula>"Due diligence"</formula>
    </cfRule>
  </conditionalFormatting>
  <conditionalFormatting sqref="O7:O46">
    <cfRule type="cellIs" rank="0" priority="5" equalAverage="0" operator="equal" aboveAverage="0" dxfId="0" text="" percent="0" bottom="0">
      <formula>"Strong"</formula>
    </cfRule>
    <cfRule type="cellIs" rank="0" priority="6" equalAverage="0" operator="equal" aboveAverage="0" dxfId="2" text="" percent="0" bottom="0">
      <formula>"Watch"</formula>
    </cfRule>
    <cfRule type="cellIs" rank="0" priority="7" equalAverage="0" operator="equal" aboveAverage="0" dxfId="1" text="" percent="0" bottom="0">
      <formula>"Concern"</formula>
    </cfRule>
  </conditionalFormatting>
  <dataValidations count="5">
    <dataValidation sqref="C7:C46" showDropDown="0" showInputMessage="0" showErrorMessage="0" allowBlank="1" type="list" errorStyle="stop" operator="between">
      <formula1>Lists!$D$7:$D$12</formula1>
      <formula2>0</formula2>
    </dataValidation>
    <dataValidation sqref="D7:D46" showDropDown="0" showInputMessage="0" showErrorMessage="0" allowBlank="1" type="list" errorStyle="stop" operator="between">
      <formula1>Lists!$A$7:$A$12</formula1>
      <formula2>0</formula2>
    </dataValidation>
    <dataValidation sqref="E7:E46" showDropDown="0" showInputMessage="0" showErrorMessage="0" allowBlank="1" type="list" errorStyle="stop" operator="between">
      <formula1>Lists!$B$7:$B$12</formula1>
      <formula2>0</formula2>
    </dataValidation>
    <dataValidation sqref="F7:F46" showDropDown="0" showInputMessage="0" showErrorMessage="0" allowBlank="1" type="list" errorStyle="stop" operator="between">
      <formula1>Lists!$C$7:$C$12</formula1>
      <formula2>0</formula2>
    </dataValidation>
    <dataValidation sqref="O7:O46" showDropDown="0" showInputMessage="0" showErrorMessage="0" allowBlank="1" type="list" errorStyle="stop" operator="between">
      <formula1>Lists!$E$7:$E$10</formula1>
      <formula2>0</formula2>
    </dataValidation>
  </dataValidation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6" min="1" max="1"/>
    <col width="28" customWidth="1" style="26" min="2" max="2"/>
    <col width="16" customWidth="1" style="26" min="3" max="3"/>
    <col width="18" customWidth="1" style="26" min="4" max="4"/>
    <col width="16" customWidth="1" style="26" min="5" max="5"/>
    <col width="4" customWidth="1" style="26" min="6" max="6"/>
    <col width="26" customWidth="1" style="26" min="7" max="7"/>
    <col width="14" customWidth="1" style="26" min="8" max="8"/>
    <col width="16" customWidth="1" style="26" min="9" max="10"/>
    <col width="14" customWidth="1" style="26" min="11" max="11"/>
    <col width="4" customWidth="1" style="26" min="12" max="12"/>
  </cols>
  <sheetData>
    <row r="1" ht="21.75" customHeight="1" s="27">
      <c r="A1" s="28" t="n"/>
      <c r="B1" s="29" t="n"/>
      <c r="C1" s="30" t="inlineStr">
        <is>
          <t>Venture Portfolio Summary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Every figure below is calculated from the Investments tab</t>
        </is>
      </c>
    </row>
    <row r="6" ht="21.75" customHeight="1" s="27">
      <c r="A6" s="32" t="inlineStr">
        <is>
          <t>Headline metrics</t>
        </is>
      </c>
    </row>
    <row r="7" ht="15.75" customHeight="1" s="27">
      <c r="B7" s="51" t="inlineStr">
        <is>
          <t>COMPANIES TRACKED</t>
        </is>
      </c>
      <c r="E7" s="51" t="inlineStr">
        <is>
          <t>ACTIVE INVESTMENTS</t>
        </is>
      </c>
      <c r="H7" s="51" t="inlineStr">
        <is>
          <t>TOTAL INVESTED</t>
        </is>
      </c>
    </row>
    <row r="8" ht="25.5" customHeight="1" s="27">
      <c r="B8" s="52">
        <f>COUNTIF(Investments!$B$7:$B$46,"&lt;&gt;")</f>
        <v/>
      </c>
      <c r="E8" s="52">
        <f>COUNTIFS(Investments!$E$7:$E$46,"Invested")+COUNTIFS(Investments!$E$7:$E$46,"Follow-on")</f>
        <v/>
      </c>
      <c r="H8" s="53">
        <f>SUM(Investments!$I$7:$I$46)</f>
        <v/>
      </c>
    </row>
    <row r="10" ht="15.75" customHeight="1" s="27">
      <c r="B10" s="51" t="inlineStr">
        <is>
          <t>CURRENT VALUE OF STAKES</t>
        </is>
      </c>
      <c r="E10" s="51" t="inlineStr">
        <is>
          <t>PORTFOLIO MOIC</t>
        </is>
      </c>
      <c r="H10" s="51" t="inlineStr">
        <is>
          <t>COMPANIES PILOTING WITH US</t>
        </is>
      </c>
    </row>
    <row r="11" ht="25.5" customHeight="1" s="27">
      <c r="B11" s="53">
        <f>SUM(Investments!$M$7:$M$46)</f>
        <v/>
      </c>
      <c r="E11" s="54">
        <f>IF(SUM(Investments!$I$7:$I$46)=0,"",SUM(Investments!$M$7:$M$46)/SUM(Investments!$I$7:$I$46))</f>
        <v/>
      </c>
      <c r="H11" s="52">
        <f>COUNTIFS(Investments!$P$7:$P$46,"Yes*")</f>
        <v/>
      </c>
    </row>
    <row r="14" ht="21.75" customHeight="1" s="27">
      <c r="A14" s="32" t="inlineStr">
        <is>
          <t>Invested by strategic objective</t>
        </is>
      </c>
    </row>
    <row r="15" ht="15" customHeight="1" s="27">
      <c r="B15" s="41" t="inlineStr">
        <is>
          <t>Strategic Objective</t>
        </is>
      </c>
      <c r="C15" s="41" t="inlineStr">
        <is>
          <t>Count</t>
        </is>
      </c>
      <c r="D15" s="41" t="inlineStr">
        <is>
          <t>Invested ($)</t>
        </is>
      </c>
      <c r="G15" s="41" t="inlineStr">
        <is>
          <t>Sector</t>
        </is>
      </c>
      <c r="H15" s="41" t="inlineStr">
        <is>
          <t>Count</t>
        </is>
      </c>
      <c r="I15" s="41" t="inlineStr">
        <is>
          <t>Invested ($)</t>
        </is>
      </c>
    </row>
    <row r="16" ht="15" customHeight="1" s="27">
      <c r="B16" s="55">
        <f>Lists!C7</f>
        <v/>
      </c>
      <c r="C16" s="56">
        <f>COUNTIF(Investments!$F$7:$F$46,$B16)</f>
        <v/>
      </c>
      <c r="D16" s="47">
        <f>SUMIF(Investments!$F$7:$F$46,$B16,Investments!$I$7:$I$46)</f>
        <v/>
      </c>
      <c r="G16" s="55">
        <f>Lists!D7</f>
        <v/>
      </c>
      <c r="H16" s="56">
        <f>COUNTIF(Investments!$C$7:$C$46,$G16)</f>
        <v/>
      </c>
      <c r="I16" s="47">
        <f>SUMIF(Investments!$C$7:$C$46,$G16,Investments!$I$7:$I$46)</f>
        <v/>
      </c>
    </row>
    <row r="17" ht="15" customHeight="1" s="27">
      <c r="B17" s="55">
        <f>Lists!C8</f>
        <v/>
      </c>
      <c r="C17" s="56">
        <f>COUNTIF(Investments!$F$7:$F$46,$B17)</f>
        <v/>
      </c>
      <c r="D17" s="47">
        <f>SUMIF(Investments!$F$7:$F$46,$B17,Investments!$I$7:$I$46)</f>
        <v/>
      </c>
      <c r="G17" s="55">
        <f>Lists!D8</f>
        <v/>
      </c>
      <c r="H17" s="56">
        <f>COUNTIF(Investments!$C$7:$C$46,$G17)</f>
        <v/>
      </c>
      <c r="I17" s="47">
        <f>SUMIF(Investments!$C$7:$C$46,$G17,Investments!$I$7:$I$46)</f>
        <v/>
      </c>
    </row>
    <row r="18" ht="15" customHeight="1" s="27">
      <c r="B18" s="55">
        <f>Lists!C9</f>
        <v/>
      </c>
      <c r="C18" s="56">
        <f>COUNTIF(Investments!$F$7:$F$46,$B18)</f>
        <v/>
      </c>
      <c r="D18" s="47">
        <f>SUMIF(Investments!$F$7:$F$46,$B18,Investments!$I$7:$I$46)</f>
        <v/>
      </c>
      <c r="G18" s="55">
        <f>Lists!D9</f>
        <v/>
      </c>
      <c r="H18" s="56">
        <f>COUNTIF(Investments!$C$7:$C$46,$G18)</f>
        <v/>
      </c>
      <c r="I18" s="47">
        <f>SUMIF(Investments!$C$7:$C$46,$G18,Investments!$I$7:$I$46)</f>
        <v/>
      </c>
    </row>
    <row r="19" ht="15" customHeight="1" s="27">
      <c r="B19" s="55">
        <f>Lists!C10</f>
        <v/>
      </c>
      <c r="C19" s="56">
        <f>COUNTIF(Investments!$F$7:$F$46,$B19)</f>
        <v/>
      </c>
      <c r="D19" s="47">
        <f>SUMIF(Investments!$F$7:$F$46,$B19,Investments!$I$7:$I$46)</f>
        <v/>
      </c>
      <c r="G19" s="55">
        <f>Lists!D10</f>
        <v/>
      </c>
      <c r="H19" s="56">
        <f>COUNTIF(Investments!$C$7:$C$46,$G19)</f>
        <v/>
      </c>
      <c r="I19" s="47">
        <f>SUMIF(Investments!$C$7:$C$46,$G19,Investments!$I$7:$I$46)</f>
        <v/>
      </c>
    </row>
    <row r="20" ht="15" customHeight="1" s="27">
      <c r="B20" s="55">
        <f>Lists!C11</f>
        <v/>
      </c>
      <c r="C20" s="56">
        <f>COUNTIF(Investments!$F$7:$F$46,$B20)</f>
        <v/>
      </c>
      <c r="D20" s="47">
        <f>SUMIF(Investments!$F$7:$F$46,$B20,Investments!$I$7:$I$46)</f>
        <v/>
      </c>
      <c r="G20" s="55">
        <f>Lists!D11</f>
        <v/>
      </c>
      <c r="H20" s="56">
        <f>COUNTIF(Investments!$C$7:$C$46,$G20)</f>
        <v/>
      </c>
      <c r="I20" s="47">
        <f>SUMIF(Investments!$C$7:$C$46,$G20,Investments!$I$7:$I$46)</f>
        <v/>
      </c>
    </row>
    <row r="21" ht="15" customHeight="1" s="27">
      <c r="B21" s="55">
        <f>Lists!C12</f>
        <v/>
      </c>
      <c r="C21" s="56">
        <f>COUNTIF(Investments!$F$7:$F$46,$B21)</f>
        <v/>
      </c>
      <c r="D21" s="47">
        <f>SUMIF(Investments!$F$7:$F$46,$B21,Investments!$I$7:$I$46)</f>
        <v/>
      </c>
      <c r="G21" s="55">
        <f>Lists!D12</f>
        <v/>
      </c>
      <c r="H21" s="56">
        <f>COUNTIF(Investments!$C$7:$C$46,$G21)</f>
        <v/>
      </c>
      <c r="I21" s="47">
        <f>SUMIF(Investments!$C$7:$C$46,$G21,Investments!$I$7:$I$46)</f>
        <v/>
      </c>
    </row>
  </sheetData>
  <mergeCells count="16">
    <mergeCell ref="H11:I11"/>
    <mergeCell ref="B7:C7"/>
    <mergeCell ref="B11:C11"/>
    <mergeCell ref="E7:F7"/>
    <mergeCell ref="E10:F10"/>
    <mergeCell ref="H7:I7"/>
    <mergeCell ref="H10:I10"/>
    <mergeCell ref="B10:C10"/>
    <mergeCell ref="E11:F11"/>
    <mergeCell ref="A14:L14"/>
    <mergeCell ref="A6:L6"/>
    <mergeCell ref="C1:L3"/>
    <mergeCell ref="H8:I8"/>
    <mergeCell ref="B8:C8"/>
    <mergeCell ref="E8:F8"/>
    <mergeCell ref="A4:L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2026-08-10T19:16:05Z</dcterms:created>
  <dcterms:modified xmlns:dcterms="http://purl.org/dc/terms/" xmlns:xsi="http://www.w3.org/2001/XMLSchema-instance" xsi:type="dcterms:W3CDTF">2026-08-12T23:23:06Z</dcterms:modified>
  <cp:revision>0</cp:revision>
</cp:coreProperties>
</file>