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xWindow="0" yWindow="0" windowWidth="28800" windowHeight="17600" activeTab="0"/>
  </bookViews>
  <sheets>
    <sheet xmlns:r="http://schemas.openxmlformats.org/officeDocument/2006/relationships" name="Instructions" sheetId="1" state="visible" r:id="rId1"/>
    <sheet xmlns:r="http://schemas.openxmlformats.org/officeDocument/2006/relationships" name="Sheet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Model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0E1116"/>
      <sz val="9"/>
    </font>
    <font>
      <name val="Arial"/>
      <b val="1"/>
      <color rgb="000E1116"/>
      <sz val="11"/>
    </font>
    <font>
      <name val="Arial"/>
      <color rgb="00333333"/>
      <sz val="10"/>
    </font>
    <font>
      <name val="Arial"/>
      <b val="1"/>
      <color rgb="00FFFFFF"/>
      <sz val="10"/>
    </font>
    <font>
      <name val="Arial"/>
      <color rgb="000E1116"/>
      <sz val="10"/>
    </font>
    <font>
      <name val="Arial"/>
      <color rgb="006B7280"/>
      <sz val="9"/>
    </font>
    <font>
      <name val="Arial"/>
      <b val="1"/>
      <color rgb="000E1116"/>
      <sz val="10"/>
    </font>
  </fonts>
  <fills count="8">
    <fill>
      <patternFill/>
    </fill>
    <fill>
      <patternFill patternType="gray125"/>
    </fill>
    <fill>
      <patternFill patternType="solid">
        <fgColor rgb="000E1116"/>
      </patternFill>
    </fill>
    <fill>
      <patternFill patternType="solid">
        <fgColor rgb="00B8ECF3"/>
      </patternFill>
    </fill>
    <fill>
      <patternFill patternType="solid">
        <fgColor rgb="0000B3C7"/>
      </patternFill>
    </fill>
    <fill>
      <patternFill patternType="solid">
        <fgColor rgb="00FFF6D6"/>
      </patternFill>
    </fill>
    <fill>
      <patternFill patternType="solid">
        <fgColor rgb="00F3F4F6"/>
      </patternFill>
    </fill>
    <fill>
      <patternFill patternType="solid">
        <fgColor rgb="00EAF7F9"/>
      </patternFill>
    </fill>
  </fills>
  <borders count="2">
    <border>
      <left/>
      <right/>
      <top/>
      <bottom/>
      <diagonal/>
    </border>
    <border>
      <left style="thin">
        <color rgb="00D4D8DD"/>
      </left>
      <right style="thin">
        <color rgb="00D4D8DD"/>
      </right>
      <top style="thin">
        <color rgb="00D4D8DD"/>
      </top>
      <bottom style="thin">
        <color rgb="00D4D8DD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4" borderId="0" pivotButton="0" quotePrefix="0" xfId="0"/>
    <xf numFmtId="0" fontId="6" fillId="0" borderId="1" applyAlignment="1" pivotButton="0" quotePrefix="0" xfId="0">
      <alignment vertical="center" wrapText="1"/>
    </xf>
    <xf numFmtId="0" fontId="6" fillId="5" borderId="1" applyAlignment="1" pivotButton="0" quotePrefix="0" xfId="0">
      <alignment vertical="center" wrapText="1"/>
    </xf>
    <xf numFmtId="3" fontId="6" fillId="5" borderId="1" applyAlignment="1" pivotButton="0" quotePrefix="0" xfId="0">
      <alignment vertical="center" wrapText="1"/>
    </xf>
    <xf numFmtId="164" fontId="6" fillId="5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3" fontId="6" fillId="6" borderId="1" applyAlignment="1" pivotButton="0" quotePrefix="0" xfId="0">
      <alignment horizontal="right" vertical="center" wrapText="1"/>
    </xf>
    <xf numFmtId="164" fontId="6" fillId="6" borderId="1" applyAlignment="1" pivotButton="0" quotePrefix="0" xfId="0">
      <alignment horizontal="right" vertical="center" wrapText="1"/>
    </xf>
    <xf numFmtId="0" fontId="8" fillId="7" borderId="1" applyAlignment="1" pivotButton="0" quotePrefix="0" xfId="0">
      <alignment vertical="center" wrapText="1"/>
    </xf>
    <xf numFmtId="3" fontId="8" fillId="7" borderId="1" applyAlignment="1" pivotButton="0" quotePrefix="0" xfId="0">
      <alignment horizontal="right" vertical="center" wrapText="1"/>
    </xf>
    <xf numFmtId="0" fontId="8" fillId="0" borderId="1" applyAlignment="1" pivotButton="0" quotePrefix="0" xfId="0">
      <alignment vertical="center" wrapText="1"/>
    </xf>
    <xf numFmtId="3" fontId="6" fillId="7" borderId="1" applyAlignment="1" pivotButton="0" quotePrefix="0" xfId="0">
      <alignment horizontal="right" vertical="center" wrapText="1"/>
    </xf>
    <xf numFmtId="164" fontId="6" fillId="7" borderId="1" applyAlignment="1" pivotButton="0" quotePrefix="0" xfId="0">
      <alignment horizontal="right" vertical="center" wrapText="1"/>
    </xf>
    <xf numFmtId="165" fontId="6" fillId="7" borderId="1" applyAlignment="1" pivotButton="0" quotePrefix="0" xfId="0">
      <alignment horizontal="right" vertical="center" wrapText="1"/>
    </xf>
    <xf numFmtId="164" fontId="6" fillId="5" borderId="1" applyAlignment="1" pivotButton="0" quotePrefix="0" xfId="0">
      <alignment horizontal="right" vertical="center" wrapText="1"/>
    </xf>
    <xf numFmtId="3" fontId="6" fillId="5" borderId="1" applyAlignment="1" pivotButton="0" quotePrefix="0" xfId="0">
      <alignment horizontal="right" vertical="center" wrapText="1"/>
    </xf>
    <xf numFmtId="3" fontId="6" fillId="6" borderId="1" applyAlignment="1" pivotButton="0" quotePrefix="0" xfId="0">
      <alignment vertical="center" wrapText="1"/>
    </xf>
    <xf numFmtId="164" fontId="6" fillId="6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cash flow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'Model'!$B$5:$G$5</f>
            </numRef>
          </cat>
          <val>
            <numRef>
              <f>'Model'!$B$18:$G$18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3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7620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7620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22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762000" cy="2095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7620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zoomScale="100" zoomScaleNormal="100"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30" customHeight="1">
      <c r="A1" s="1" t="inlineStr">
        <is>
          <t>Business Case Financial Model</t>
        </is>
      </c>
    </row>
    <row r="2" ht="12" customHeight="1">
      <c r="A2" s="2" t="n"/>
    </row>
    <row r="3" ht="16" customHeight="1">
      <c r="A3" s="3" t="inlineStr">
        <is>
          <t>How to use this template</t>
        </is>
      </c>
    </row>
    <row r="5" ht="18" customHeight="1">
      <c r="A5" s="4" t="inlineStr">
        <is>
          <t>What this model does:</t>
        </is>
      </c>
    </row>
    <row r="6" ht="32" customHeight="1">
      <c r="A6" s="5" t="inlineStr">
        <is>
          <t>It turns the assumptions behind an innovation business case into a five-year P&amp;L view with NPV, IRR and payback, so the committee can compare initiatives on the same basis.</t>
        </is>
      </c>
    </row>
    <row r="7" ht="18" customHeight="1">
      <c r="A7" s="5" t="inlineStr"/>
    </row>
    <row r="8" ht="18" customHeight="1">
      <c r="A8" s="4" t="inlineStr">
        <is>
          <t>How to use it:</t>
        </is>
      </c>
    </row>
    <row r="9" ht="32" customHeight="1">
      <c r="A9" s="5" t="inlineStr">
        <is>
          <t>1. Fill in every yellow input cell on the Assumptions sheet. Do not type over grey formula cells.</t>
        </is>
      </c>
    </row>
    <row r="10" ht="32" customHeight="1">
      <c r="A10" s="5" t="inlineStr">
        <is>
          <t>2. The Model sheet builds revenue, cost, cash flow and cumulative cash automatically from those assumptions.</t>
        </is>
      </c>
    </row>
    <row r="11" ht="32" customHeight="1">
      <c r="A11" s="5" t="inlineStr">
        <is>
          <t>3. The Summary sheet shows NPV, IRR, payback and a sensitivity grid on adoption and price.</t>
        </is>
      </c>
    </row>
    <row r="12" ht="32" customHeight="1">
      <c r="A12" s="5" t="inlineStr">
        <is>
          <t>4. State the two assumptions you are least confident about in the Assumptions sheet - the committee will ask.</t>
        </is>
      </c>
    </row>
    <row r="13" ht="18" customHeight="1">
      <c r="A13" s="5" t="inlineStr"/>
    </row>
    <row r="14" ht="18" customHeight="1">
      <c r="A14" s="4" t="inlineStr">
        <is>
          <t>Conventions:</t>
        </is>
      </c>
    </row>
    <row r="15" ht="32" customHeight="1">
      <c r="A15" s="5" t="inlineStr">
        <is>
          <t>Year 0 is the investment year. All figures are in whole currency units unless a cell says otherwise.</t>
        </is>
      </c>
    </row>
    <row r="16" ht="18" customHeight="1">
      <c r="A16" s="5" t="inlineStr">
        <is>
          <t>Discount rate should be your corporate WACC or the hurdle rate set by finance.</t>
        </is>
      </c>
    </row>
    <row r="17" ht="18" customHeight="1">
      <c r="A17" s="5" t="inlineStr"/>
    </row>
    <row r="18" ht="18" customHeight="1">
      <c r="A18" s="4" t="inlineStr">
        <is>
          <t>Colour key:</t>
        </is>
      </c>
    </row>
    <row r="19" ht="18" customHeight="1">
      <c r="A19" s="5" t="inlineStr">
        <is>
          <t>Yellow = your input.   Grey = calculated, do not edit.   Cyan band = section heading.</t>
        </is>
      </c>
    </row>
  </sheetData>
  <mergeCells count="18">
    <mergeCell ref="A2:F2"/>
    <mergeCell ref="A11:F11"/>
    <mergeCell ref="A16:F16"/>
    <mergeCell ref="A10:F10"/>
    <mergeCell ref="A13:F13"/>
    <mergeCell ref="A14:F14"/>
    <mergeCell ref="A19:F19"/>
    <mergeCell ref="A1:F1"/>
    <mergeCell ref="A5:F5"/>
    <mergeCell ref="A9:F9"/>
    <mergeCell ref="A8:F8"/>
    <mergeCell ref="A6:F6"/>
    <mergeCell ref="A17:F17"/>
    <mergeCell ref="A12:F12"/>
    <mergeCell ref="A18:F18"/>
    <mergeCell ref="A3:F3"/>
    <mergeCell ref="A15:F15"/>
    <mergeCell ref="A7:F7"/>
  </mergeCells>
  <pageMargins left="0.75" right="0.75" top="1" bottom="1" header="0.5" footer="0.5"/>
  <pageSetup orientation="landscape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zoomScale="100" zoomScaleNormal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1" t="inlineStr">
        <is>
          <t>Assumptions</t>
        </is>
      </c>
    </row>
    <row r="2" ht="12" customHeight="1">
      <c r="A2" s="2" t="n"/>
    </row>
    <row r="3" ht="16" customHeight="1">
      <c r="A3" s="3" t="inlineStr">
        <is>
          <t>Every input the model uses - edit yellow cells only</t>
        </is>
      </c>
    </row>
    <row r="5">
      <c r="A5" s="6" t="inlineStr">
        <is>
          <t>Case identification</t>
        </is>
      </c>
    </row>
    <row r="6">
      <c r="A6" s="7" t="inlineStr">
        <is>
          <t>Initiative name</t>
        </is>
      </c>
      <c r="B6" s="8" t="inlineStr">
        <is>
          <t>[Initiative name]</t>
        </is>
      </c>
      <c r="C6" s="7" t="inlineStr"/>
    </row>
    <row r="7">
      <c r="A7" s="7" t="inlineStr">
        <is>
          <t>Business owner</t>
        </is>
      </c>
      <c r="B7" s="8" t="inlineStr">
        <is>
          <t>[Name]</t>
        </is>
      </c>
      <c r="C7" s="7" t="inlineStr"/>
    </row>
    <row r="8">
      <c r="A8" s="7" t="inlineStr">
        <is>
          <t>Prepared by / date</t>
        </is>
      </c>
      <c r="B8" s="8" t="inlineStr">
        <is>
          <t>[Name, dd mmm yyyy]</t>
        </is>
      </c>
      <c r="C8" s="7" t="inlineStr"/>
    </row>
    <row r="9">
      <c r="A9" s="6" t="inlineStr">
        <is>
          <t>Market and adoption</t>
        </is>
      </c>
    </row>
    <row r="10">
      <c r="A10" s="7" t="inlineStr">
        <is>
          <t>Addressable customers / units (Year 1)</t>
        </is>
      </c>
      <c r="B10" s="9" t="n">
        <v>50000</v>
      </c>
      <c r="C10" s="7" t="inlineStr">
        <is>
          <t>count</t>
        </is>
      </c>
    </row>
    <row r="11">
      <c r="A11" s="7" t="inlineStr">
        <is>
          <t>Market growth per year</t>
        </is>
      </c>
      <c r="B11" s="10" t="n">
        <v>0.05</v>
      </c>
      <c r="C11" s="7" t="inlineStr">
        <is>
          <t>%</t>
        </is>
      </c>
    </row>
    <row r="12">
      <c r="A12" s="7" t="inlineStr">
        <is>
          <t>Adoption rate Year 1</t>
        </is>
      </c>
      <c r="B12" s="10" t="n">
        <v>0.02</v>
      </c>
      <c r="C12" s="7" t="inlineStr">
        <is>
          <t>%</t>
        </is>
      </c>
    </row>
    <row r="13">
      <c r="A13" s="7" t="inlineStr">
        <is>
          <t>Adoption rate Year 5</t>
        </is>
      </c>
      <c r="B13" s="10" t="n">
        <v>0.15</v>
      </c>
      <c r="C13" s="7" t="inlineStr">
        <is>
          <t>%</t>
        </is>
      </c>
    </row>
    <row r="14">
      <c r="A14" s="6" t="inlineStr">
        <is>
          <t>Revenue</t>
        </is>
      </c>
    </row>
    <row r="15">
      <c r="A15" s="7" t="inlineStr">
        <is>
          <t>Average revenue per user per year</t>
        </is>
      </c>
      <c r="B15" s="9" t="n">
        <v>320</v>
      </c>
      <c r="C15" s="7" t="inlineStr">
        <is>
          <t>currency</t>
        </is>
      </c>
    </row>
    <row r="16">
      <c r="A16" s="7" t="inlineStr">
        <is>
          <t>Price change per year</t>
        </is>
      </c>
      <c r="B16" s="10" t="n">
        <v>0.02</v>
      </c>
      <c r="C16" s="7" t="inlineStr">
        <is>
          <t>%</t>
        </is>
      </c>
    </row>
    <row r="17">
      <c r="A17" s="7" t="inlineStr">
        <is>
          <t>Annual churn</t>
        </is>
      </c>
      <c r="B17" s="10" t="n">
        <v>0.15</v>
      </c>
      <c r="C17" s="7" t="inlineStr">
        <is>
          <t>%</t>
        </is>
      </c>
    </row>
    <row r="18">
      <c r="A18" s="6" t="inlineStr">
        <is>
          <t>Costs</t>
        </is>
      </c>
    </row>
    <row r="19">
      <c r="A19" s="7" t="inlineStr">
        <is>
          <t>Variable cost as % of revenue</t>
        </is>
      </c>
      <c r="B19" s="10" t="n">
        <v>0.35</v>
      </c>
      <c r="C19" s="7" t="inlineStr">
        <is>
          <t>%</t>
        </is>
      </c>
    </row>
    <row r="20">
      <c r="A20" s="7" t="inlineStr">
        <is>
          <t>Fixed operating cost Year 1</t>
        </is>
      </c>
      <c r="B20" s="9" t="n">
        <v>250000</v>
      </c>
      <c r="C20" s="7" t="inlineStr">
        <is>
          <t>currency</t>
        </is>
      </c>
    </row>
    <row r="21">
      <c r="A21" s="7" t="inlineStr">
        <is>
          <t>Fixed cost growth per year</t>
        </is>
      </c>
      <c r="B21" s="10" t="n">
        <v>0.08</v>
      </c>
      <c r="C21" s="7" t="inlineStr">
        <is>
          <t>%</t>
        </is>
      </c>
    </row>
    <row r="22">
      <c r="A22" s="7" t="inlineStr">
        <is>
          <t>Upfront investment (Year 0)</t>
        </is>
      </c>
      <c r="B22" s="9" t="n">
        <v>750000</v>
      </c>
      <c r="C22" s="7" t="inlineStr">
        <is>
          <t>currency</t>
        </is>
      </c>
    </row>
    <row r="23">
      <c r="A23" s="6" t="inlineStr">
        <is>
          <t>Finance</t>
        </is>
      </c>
    </row>
    <row r="24">
      <c r="A24" s="7" t="inlineStr">
        <is>
          <t>Discount rate (WACC / hurdle)</t>
        </is>
      </c>
      <c r="B24" s="10" t="n">
        <v>0.1</v>
      </c>
      <c r="C24" s="7" t="inlineStr">
        <is>
          <t>%</t>
        </is>
      </c>
    </row>
    <row r="25">
      <c r="A25" s="7" t="inlineStr">
        <is>
          <t>Tax rate</t>
        </is>
      </c>
      <c r="B25" s="10" t="n">
        <v>0.25</v>
      </c>
      <c r="C25" s="7" t="inlineStr">
        <is>
          <t>%</t>
        </is>
      </c>
    </row>
    <row r="26">
      <c r="A26" s="6" t="inlineStr">
        <is>
          <t>Confidence</t>
        </is>
      </c>
    </row>
    <row r="27">
      <c r="A27" s="7" t="inlineStr">
        <is>
          <t>Least confident assumption #1</t>
        </is>
      </c>
      <c r="B27" s="8" t="inlineStr">
        <is>
          <t>[e.g. Year 1 adoption]</t>
        </is>
      </c>
      <c r="C27" s="7" t="inlineStr"/>
    </row>
    <row r="28">
      <c r="A28" s="7" t="inlineStr">
        <is>
          <t>Least confident assumption #2</t>
        </is>
      </c>
      <c r="B28" s="8" t="inlineStr">
        <is>
          <t>[e.g. price realisation]</t>
        </is>
      </c>
      <c r="C28" s="7" t="inlineStr"/>
    </row>
    <row r="30">
      <c r="A30" s="11" t="inlineStr">
        <is>
          <t>Tip: if the case only works at the top of your assumption range, it is not a case - it is a hope.</t>
        </is>
      </c>
    </row>
  </sheetData>
  <mergeCells count="10">
    <mergeCell ref="A2:F2"/>
    <mergeCell ref="A14:F14"/>
    <mergeCell ref="A1:F1"/>
    <mergeCell ref="A5:F5"/>
    <mergeCell ref="A9:F9"/>
    <mergeCell ref="A23:F23"/>
    <mergeCell ref="A26:F26"/>
    <mergeCell ref="A18:F18"/>
    <mergeCell ref="A3:F3"/>
    <mergeCell ref="A30:F30"/>
  </mergeCells>
  <pageMargins left="0.75" right="0.75" top="1" bottom="1" header="0.5" footer="0.5"/>
  <pageSetup orientation="landscape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zoomScale="100" zoomScaleNormal="10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 ht="30" customHeight="1">
      <c r="A1" s="1" t="inlineStr">
        <is>
          <t>Five-Year Model</t>
        </is>
      </c>
    </row>
    <row r="2" ht="12" customHeight="1">
      <c r="A2" s="2" t="n"/>
    </row>
    <row r="3" ht="16" customHeight="1">
      <c r="A3" s="3" t="inlineStr">
        <is>
          <t>Calculated from the Assumptions sheet</t>
        </is>
      </c>
    </row>
    <row r="5" ht="30" customHeight="1">
      <c r="A5" s="12" t="inlineStr">
        <is>
          <t>Line item</t>
        </is>
      </c>
      <c r="B5" s="12" t="inlineStr">
        <is>
          <t>Year 0</t>
        </is>
      </c>
      <c r="C5" s="12" t="inlineStr">
        <is>
          <t>Year 1</t>
        </is>
      </c>
      <c r="D5" s="12" t="inlineStr">
        <is>
          <t>Year 2</t>
        </is>
      </c>
      <c r="E5" s="12" t="inlineStr">
        <is>
          <t>Year 3</t>
        </is>
      </c>
      <c r="F5" s="12" t="inlineStr">
        <is>
          <t>Year 4</t>
        </is>
      </c>
      <c r="G5" s="12" t="inlineStr">
        <is>
          <t>Year 5</t>
        </is>
      </c>
    </row>
    <row r="6">
      <c r="A6" s="7" t="inlineStr">
        <is>
          <t>Addressable market</t>
        </is>
      </c>
      <c r="B6" s="13" t="n"/>
      <c r="C6" s="13">
        <f>Assumptions!$B$10</f>
        <v/>
      </c>
      <c r="D6" s="13">
        <f>C6*(1+Assumptions!$B$11)</f>
        <v/>
      </c>
      <c r="E6" s="13">
        <f>D6*(1+Assumptions!$B$11)</f>
        <v/>
      </c>
      <c r="F6" s="13">
        <f>E6*(1+Assumptions!$B$11)</f>
        <v/>
      </c>
      <c r="G6" s="13">
        <f>F6*(1+Assumptions!$B$11)</f>
        <v/>
      </c>
    </row>
    <row r="7">
      <c r="A7" s="7" t="inlineStr">
        <is>
          <t>Adoption rate</t>
        </is>
      </c>
      <c r="B7" s="14" t="n"/>
      <c r="C7" s="14">
        <f>Assumptions!$B$12</f>
        <v/>
      </c>
      <c r="D7" s="14">
        <f>Assumptions!$B$12+(Assumptions!$B$13-Assumptions!$B$12)/4</f>
        <v/>
      </c>
      <c r="E7" s="14">
        <f>Assumptions!$B$12+2*(Assumptions!$B$13-Assumptions!$B$12)/4</f>
        <v/>
      </c>
      <c r="F7" s="14">
        <f>Assumptions!$B$12+3*(Assumptions!$B$13-Assumptions!$B$12)/4</f>
        <v/>
      </c>
      <c r="G7" s="14">
        <f>Assumptions!$B$13</f>
        <v/>
      </c>
    </row>
    <row r="8">
      <c r="A8" s="7" t="inlineStr">
        <is>
          <t>Customers</t>
        </is>
      </c>
      <c r="B8" s="13" t="n"/>
      <c r="C8" s="13">
        <f>C6*C7</f>
        <v/>
      </c>
      <c r="D8" s="13">
        <f>D6*D7</f>
        <v/>
      </c>
      <c r="E8" s="13">
        <f>E6*E7</f>
        <v/>
      </c>
      <c r="F8" s="13">
        <f>F6*F7</f>
        <v/>
      </c>
      <c r="G8" s="13">
        <f>G6*G7</f>
        <v/>
      </c>
    </row>
    <row r="9">
      <c r="A9" s="7" t="inlineStr">
        <is>
          <t>Active customers after churn</t>
        </is>
      </c>
      <c r="B9" s="13" t="n"/>
      <c r="C9" s="13">
        <f>C8*(1-Assumptions!$B$17/2)</f>
        <v/>
      </c>
      <c r="D9" s="13">
        <f>D8*(1-Assumptions!$B$17)</f>
        <v/>
      </c>
      <c r="E9" s="13">
        <f>E8*(1-Assumptions!$B$17)</f>
        <v/>
      </c>
      <c r="F9" s="13">
        <f>F8*(1-Assumptions!$B$17)</f>
        <v/>
      </c>
      <c r="G9" s="13">
        <f>G8*(1-Assumptions!$B$17)</f>
        <v/>
      </c>
    </row>
    <row r="10">
      <c r="A10" s="7" t="inlineStr">
        <is>
          <t>Price per customer</t>
        </is>
      </c>
      <c r="B10" s="13" t="n"/>
      <c r="C10" s="13">
        <f>Assumptions!$B$15</f>
        <v/>
      </c>
      <c r="D10" s="13">
        <f>C10*(1+Assumptions!$B$16)</f>
        <v/>
      </c>
      <c r="E10" s="13">
        <f>D10*(1+Assumptions!$B$16)</f>
        <v/>
      </c>
      <c r="F10" s="13">
        <f>E10*(1+Assumptions!$B$16)</f>
        <v/>
      </c>
      <c r="G10" s="13">
        <f>F10*(1+Assumptions!$B$16)</f>
        <v/>
      </c>
    </row>
    <row r="11">
      <c r="A11" s="15" t="inlineStr">
        <is>
          <t>Revenue</t>
        </is>
      </c>
      <c r="B11" s="16" t="n"/>
      <c r="C11" s="16">
        <f>C9*C10</f>
        <v/>
      </c>
      <c r="D11" s="16">
        <f>D9*D10</f>
        <v/>
      </c>
      <c r="E11" s="16">
        <f>E9*E10</f>
        <v/>
      </c>
      <c r="F11" s="16">
        <f>F9*F10</f>
        <v/>
      </c>
      <c r="G11" s="16">
        <f>G9*G10</f>
        <v/>
      </c>
    </row>
    <row r="12">
      <c r="A12" s="7" t="inlineStr">
        <is>
          <t>Variable cost</t>
        </is>
      </c>
      <c r="B12" s="13" t="n"/>
      <c r="C12" s="13">
        <f>-C11*Assumptions!$B$19</f>
        <v/>
      </c>
      <c r="D12" s="13">
        <f>-D11*Assumptions!$B$19</f>
        <v/>
      </c>
      <c r="E12" s="13">
        <f>-E11*Assumptions!$B$19</f>
        <v/>
      </c>
      <c r="F12" s="13">
        <f>-F11*Assumptions!$B$19</f>
        <v/>
      </c>
      <c r="G12" s="13">
        <f>-G11*Assumptions!$B$19</f>
        <v/>
      </c>
    </row>
    <row r="13">
      <c r="A13" s="7" t="inlineStr">
        <is>
          <t>Fixed operating cost</t>
        </is>
      </c>
      <c r="B13" s="13" t="n"/>
      <c r="C13" s="13">
        <f>-Assumptions!$B$20</f>
        <v/>
      </c>
      <c r="D13" s="13">
        <f>C13*(1+Assumptions!$B$21)</f>
        <v/>
      </c>
      <c r="E13" s="13">
        <f>D13*(1+Assumptions!$B$21)</f>
        <v/>
      </c>
      <c r="F13" s="13">
        <f>E13*(1+Assumptions!$B$21)</f>
        <v/>
      </c>
      <c r="G13" s="13">
        <f>F13*(1+Assumptions!$B$21)</f>
        <v/>
      </c>
    </row>
    <row r="14">
      <c r="A14" s="15" t="inlineStr">
        <is>
          <t>EBIT</t>
        </is>
      </c>
      <c r="B14" s="16" t="n"/>
      <c r="C14" s="16">
        <f>SUM(C11:C13)</f>
        <v/>
      </c>
      <c r="D14" s="16">
        <f>SUM(D11:D13)</f>
        <v/>
      </c>
      <c r="E14" s="16">
        <f>SUM(E11:E13)</f>
        <v/>
      </c>
      <c r="F14" s="16">
        <f>SUM(F11:F13)</f>
        <v/>
      </c>
      <c r="G14" s="16">
        <f>SUM(G11:G13)</f>
        <v/>
      </c>
    </row>
    <row r="15">
      <c r="A15" s="7" t="inlineStr">
        <is>
          <t>Tax</t>
        </is>
      </c>
      <c r="B15" s="13" t="n"/>
      <c r="C15" s="13">
        <f>-MAX(0,C14)*Assumptions!$B$25</f>
        <v/>
      </c>
      <c r="D15" s="13">
        <f>-MAX(0,D14)*Assumptions!$B$25</f>
        <v/>
      </c>
      <c r="E15" s="13">
        <f>-MAX(0,E14)*Assumptions!$B$25</f>
        <v/>
      </c>
      <c r="F15" s="13">
        <f>-MAX(0,F14)*Assumptions!$B$25</f>
        <v/>
      </c>
      <c r="G15" s="13">
        <f>-MAX(0,G14)*Assumptions!$B$25</f>
        <v/>
      </c>
    </row>
    <row r="16">
      <c r="A16" s="7" t="inlineStr">
        <is>
          <t>Investment</t>
        </is>
      </c>
      <c r="B16" s="13">
        <f>-Assumptions!$B$22</f>
        <v/>
      </c>
      <c r="C16" s="13" t="n"/>
      <c r="D16" s="13" t="n"/>
      <c r="E16" s="13" t="n"/>
      <c r="F16" s="13" t="n"/>
      <c r="G16" s="13" t="n"/>
    </row>
    <row r="17">
      <c r="A17" s="15" t="inlineStr">
        <is>
          <t>Net cash flow</t>
        </is>
      </c>
      <c r="B17" s="16">
        <f>B16</f>
        <v/>
      </c>
      <c r="C17" s="16">
        <f>C14+C15</f>
        <v/>
      </c>
      <c r="D17" s="16">
        <f>D14+D15</f>
        <v/>
      </c>
      <c r="E17" s="16">
        <f>E14+E15</f>
        <v/>
      </c>
      <c r="F17" s="16">
        <f>F14+F15</f>
        <v/>
      </c>
      <c r="G17" s="16">
        <f>G14+G15</f>
        <v/>
      </c>
    </row>
    <row r="18">
      <c r="A18" s="15" t="inlineStr">
        <is>
          <t>Cumulative cash flow</t>
        </is>
      </c>
      <c r="B18" s="16">
        <f>B17</f>
        <v/>
      </c>
      <c r="C18" s="16">
        <f>B18+C17</f>
        <v/>
      </c>
      <c r="D18" s="16">
        <f>C18+D17</f>
        <v/>
      </c>
      <c r="E18" s="16">
        <f>D18+E17</f>
        <v/>
      </c>
      <c r="F18" s="16">
        <f>E18+F17</f>
        <v/>
      </c>
      <c r="G18" s="16">
        <f>F18+G17</f>
        <v/>
      </c>
    </row>
    <row r="19">
      <c r="A19" s="7" t="inlineStr">
        <is>
          <t>Discounted cash flow</t>
        </is>
      </c>
      <c r="B19" s="13">
        <f>B17</f>
        <v/>
      </c>
      <c r="C19" s="13">
        <f>C17/(1+Assumptions!$B$24)^1</f>
        <v/>
      </c>
      <c r="D19" s="13">
        <f>D17/(1+Assumptions!$B$24)^2</f>
        <v/>
      </c>
      <c r="E19" s="13">
        <f>E17/(1+Assumptions!$B$24)^3</f>
        <v/>
      </c>
      <c r="F19" s="13">
        <f>F17/(1+Assumptions!$B$24)^4</f>
        <v/>
      </c>
      <c r="G19" s="13">
        <f>G17/(1+Assumptions!$B$24)^5</f>
        <v/>
      </c>
    </row>
    <row r="21">
      <c r="A21" s="11" t="inlineStr">
        <is>
          <t>All rows are calculated. To change the outcome, change the Assumptions sheet.</t>
        </is>
      </c>
    </row>
  </sheetData>
  <mergeCells count="4">
    <mergeCell ref="A21:G21"/>
    <mergeCell ref="A3:G3"/>
    <mergeCell ref="A2:G2"/>
    <mergeCell ref="A1:G1"/>
  </mergeCells>
  <pageMargins left="0.75" right="0.75" top="1" bottom="1" header="0.5" footer="0.5"/>
  <pageSetup orientation="landscape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zoomScale="100" zoomScaleNormal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0" customHeight="1">
      <c r="A1" s="1" t="inlineStr">
        <is>
          <t>Investment Summary</t>
        </is>
      </c>
    </row>
    <row r="2" ht="12" customHeight="1">
      <c r="A2" s="2" t="n"/>
    </row>
    <row r="3" ht="16" customHeight="1">
      <c r="A3" s="3" t="inlineStr">
        <is>
          <t>Headline metrics and sensitivity</t>
        </is>
      </c>
    </row>
    <row r="5" ht="30" customHeight="1">
      <c r="A5" s="12" t="inlineStr">
        <is>
          <t>Metric</t>
        </is>
      </c>
      <c r="B5" s="12" t="inlineStr">
        <is>
          <t>Value</t>
        </is>
      </c>
      <c r="C5" s="12" t="inlineStr">
        <is>
          <t>Read as</t>
        </is>
      </c>
      <c r="D5" s="12" t="inlineStr"/>
      <c r="E5" s="12" t="inlineStr"/>
      <c r="F5" s="12" t="inlineStr"/>
      <c r="G5" s="12" t="inlineStr"/>
    </row>
    <row r="6">
      <c r="A6" s="17" t="inlineStr">
        <is>
          <t>NPV at hurdle rate</t>
        </is>
      </c>
      <c r="B6" s="18">
        <f>NPV(Assumptions!$B$24,Model!C17:G17)+Model!B17</f>
        <v/>
      </c>
      <c r="C6" s="7" t="inlineStr">
        <is>
          <t>Positive = creates value</t>
        </is>
      </c>
    </row>
    <row r="7">
      <c r="A7" s="17" t="inlineStr">
        <is>
          <t>IRR</t>
        </is>
      </c>
      <c r="B7" s="19">
        <f>IFERROR(IRR(Model!B17:G17),"n/a")</f>
        <v/>
      </c>
      <c r="C7" s="7" t="inlineStr">
        <is>
          <t>Compare against hurdle rate</t>
        </is>
      </c>
    </row>
    <row r="8">
      <c r="A8" s="17" t="inlineStr">
        <is>
          <t>Payback (years)</t>
        </is>
      </c>
      <c r="B8" s="20">
        <f>IFERROR(MATCH(TRUE,INDEX(Model!B18:G18&gt;=0,0),0)-1,"&gt; 5")</f>
        <v/>
      </c>
      <c r="C8" s="7" t="inlineStr">
        <is>
          <t>Year cumulative cash turns positive</t>
        </is>
      </c>
    </row>
    <row r="9">
      <c r="A9" s="17" t="inlineStr">
        <is>
          <t>Peak funding need</t>
        </is>
      </c>
      <c r="B9" s="18">
        <f>MIN(Model!B18:G18)</f>
        <v/>
      </c>
      <c r="C9" s="7" t="inlineStr">
        <is>
          <t>Maximum cash exposure</t>
        </is>
      </c>
    </row>
    <row r="10">
      <c r="A10" s="17" t="inlineStr">
        <is>
          <t>Year 5 revenue</t>
        </is>
      </c>
      <c r="B10" s="18">
        <f>Model!G11</f>
        <v/>
      </c>
      <c r="C10" s="7" t="inlineStr">
        <is>
          <t>Scale reached</t>
        </is>
      </c>
    </row>
    <row r="11">
      <c r="A11" s="17" t="inlineStr">
        <is>
          <t>Year 5 EBIT margin</t>
        </is>
      </c>
      <c r="B11" s="19">
        <f>IFERROR(Model!G14/Model!G11,0)</f>
        <v/>
      </c>
      <c r="C11" s="7" t="inlineStr">
        <is>
          <t>Quality of the economics</t>
        </is>
      </c>
    </row>
    <row r="12">
      <c r="A12" s="17" t="inlineStr">
        <is>
          <t>Total investment</t>
        </is>
      </c>
      <c r="B12" s="18">
        <f>-Model!B16</f>
        <v/>
      </c>
      <c r="C12" s="7" t="inlineStr">
        <is>
          <t>Cash asked for at gate</t>
        </is>
      </c>
    </row>
    <row r="14">
      <c r="A14" s="6" t="inlineStr">
        <is>
          <t>Sensitivity - NPV by adoption and price (enter scenarios manually)</t>
        </is>
      </c>
    </row>
    <row r="15" ht="30" customHeight="1">
      <c r="A15" s="12" t="inlineStr">
        <is>
          <t>Scenario</t>
        </is>
      </c>
      <c r="B15" s="12" t="inlineStr">
        <is>
          <t>Yr1 adoption</t>
        </is>
      </c>
      <c r="C15" s="12" t="inlineStr">
        <is>
          <t>Yr5 adoption</t>
        </is>
      </c>
      <c r="D15" s="12" t="inlineStr">
        <is>
          <t>Price</t>
        </is>
      </c>
      <c r="E15" s="12" t="inlineStr">
        <is>
          <t>NPV</t>
        </is>
      </c>
      <c r="F15" s="12" t="inlineStr">
        <is>
          <t>IRR</t>
        </is>
      </c>
      <c r="G15" s="12" t="inlineStr">
        <is>
          <t>Decision</t>
        </is>
      </c>
    </row>
    <row r="16">
      <c r="A16" s="17" t="inlineStr">
        <is>
          <t>Downside</t>
        </is>
      </c>
      <c r="B16" s="21" t="n">
        <v>0.01</v>
      </c>
      <c r="C16" s="21" t="n">
        <v>0.08</v>
      </c>
      <c r="D16" s="22" t="n">
        <v>260</v>
      </c>
      <c r="E16" s="23" t="n"/>
      <c r="F16" s="24" t="n"/>
      <c r="G16" s="7" t="n"/>
    </row>
    <row r="17">
      <c r="A17" s="17" t="inlineStr">
        <is>
          <t>Base</t>
        </is>
      </c>
      <c r="B17" s="21" t="n">
        <v>0.02</v>
      </c>
      <c r="C17" s="21" t="n">
        <v>0.15</v>
      </c>
      <c r="D17" s="22" t="n">
        <v>320</v>
      </c>
      <c r="E17" s="23" t="n"/>
      <c r="F17" s="24" t="n"/>
      <c r="G17" s="7" t="n"/>
    </row>
    <row r="18">
      <c r="A18" s="17" t="inlineStr">
        <is>
          <t>Upside</t>
        </is>
      </c>
      <c r="B18" s="21" t="n">
        <v>0.03</v>
      </c>
      <c r="C18" s="21" t="n">
        <v>0.22</v>
      </c>
      <c r="D18" s="22" t="n">
        <v>380</v>
      </c>
      <c r="E18" s="23" t="n"/>
      <c r="F18" s="24" t="n"/>
      <c r="G18" s="7" t="n"/>
    </row>
    <row r="20">
      <c r="A20" s="11" t="inlineStr">
        <is>
          <t>To fill the grid: copy a scenario's inputs into the Assumptions sheet, then paste the resulting NPV and IRR back here as values.</t>
        </is>
      </c>
    </row>
  </sheetData>
  <mergeCells count="12">
    <mergeCell ref="A14:G14"/>
    <mergeCell ref="C7:G7"/>
    <mergeCell ref="A1:G1"/>
    <mergeCell ref="C12:G12"/>
    <mergeCell ref="C6:G6"/>
    <mergeCell ref="A3:G3"/>
    <mergeCell ref="C10:G10"/>
    <mergeCell ref="C11:G11"/>
    <mergeCell ref="A20:G20"/>
    <mergeCell ref="A2:G2"/>
    <mergeCell ref="C8:G8"/>
    <mergeCell ref="C9:G9"/>
  </mergeCells>
  <pageMargins left="0.75" right="0.75" top="1" bottom="1" header="0.5" footer="0.5"/>
  <pageSetup orientation="landscape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2026-08-14T15:56:54Z</dcterms:created>
  <dcterms:modified xmlns:dcterms="http://purl.org/dc/terms/" xmlns:xsi="http://www.w3.org/2001/XMLSchema-instance" xsi:type="dcterms:W3CDTF">2026-08-14T15:56:55Z</dcterms:modified>
</cp:coreProperties>
</file>