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Roadmap" sheetId="3" state="visible" r:id="rId3"/>
    <sheet xmlns:r="http://schemas.openxmlformats.org/officeDocument/2006/relationships" name="Milestones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15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color rgb="FF000000"/>
      <sz val="10"/>
    </font>
    <font>
      <name val="Arial"/>
      <b val="1"/>
      <color rgb="FF000000"/>
      <sz val="12"/>
    </font>
    <font>
      <name val="Arial"/>
      <sz val="10"/>
    </font>
    <font>
      <name val="Arial"/>
      <b val="1"/>
      <sz val="10"/>
    </font>
    <font>
      <name val="Arial"/>
      <b val="1"/>
      <color rgb="FFFFFFFF"/>
      <sz val="10"/>
    </font>
    <font>
      <name val="Arial"/>
      <color rgb="FF000000"/>
      <sz val="10"/>
    </font>
    <font>
      <name val="Arial"/>
      <b val="1"/>
      <color rgb="FF0000FF"/>
      <sz val="10"/>
    </font>
    <font>
      <name val="Arial"/>
      <b val="1"/>
      <color rgb="FF008000"/>
      <sz val="10"/>
    </font>
    <font>
      <name val="Arial"/>
      <color rgb="FF0000FF"/>
      <sz val="10"/>
    </font>
    <font>
      <name val="Arial"/>
      <color rgb="FFFFFFFF"/>
      <sz val="10"/>
    </font>
    <font>
      <name val="Arial"/>
      <b val="1"/>
      <color rgb="FF666666"/>
      <sz val="8"/>
    </font>
    <font>
      <name val="Arial"/>
      <b val="1"/>
      <color rgb="FF000000"/>
      <sz val="20"/>
    </font>
    <font>
      <name val="Arial"/>
      <color rgb="FF008000"/>
      <sz val="10"/>
    </font>
  </fonts>
  <fills count="5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4BC7E9"/>
      </patternFill>
    </fill>
    <fill>
      <patternFill patternType="solid">
        <fgColor rgb="FFE4F7FC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3" fillId="4" borderId="0" applyAlignment="1" pivotButton="0" quotePrefix="0" xfId="0">
      <alignment vertical="center"/>
    </xf>
    <xf numFmtId="0" fontId="0" fillId="4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general" vertical="center"/>
    </xf>
    <xf numFmtId="0" fontId="7" fillId="0" borderId="1" applyAlignment="1" pivotButton="0" quotePrefix="0" xfId="0">
      <alignment horizontal="general" vertical="center" wrapText="1"/>
    </xf>
    <xf numFmtId="0" fontId="0" fillId="0" borderId="1" pivotButton="0" quotePrefix="0" xfId="0"/>
    <xf numFmtId="0" fontId="8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1" applyAlignment="1" pivotButton="0" quotePrefix="0" xfId="0">
      <alignment horizontal="general" vertical="center"/>
    </xf>
    <xf numFmtId="0" fontId="7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general" vertical="center" wrapText="1"/>
    </xf>
    <xf numFmtId="0" fontId="11" fillId="0" borderId="1" applyAlignment="1" pivotButton="0" quotePrefix="0" xfId="0">
      <alignment horizontal="center" vertical="center"/>
    </xf>
    <xf numFmtId="165" fontId="10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12" fillId="0" borderId="0" pivotButton="0" quotePrefix="0" xfId="0"/>
    <xf numFmtId="0" fontId="13" fillId="0" borderId="0" pivotButton="0" quotePrefix="0" xfId="0"/>
    <xf numFmtId="0" fontId="14" fillId="0" borderId="1" applyAlignment="1" pivotButton="0" quotePrefix="0" xfId="0">
      <alignment horizontal="general" vertical="center"/>
    </xf>
  </cellXfs>
  <cellStyles count="1">
    <cellStyle name="Normal" xfId="0" builtinId="0" hidden="0"/>
  </cellStyles>
  <dxfs count="4">
    <dxf>
      <fill>
        <patternFill patternType="solid">
          <bgColor rgb="FF4BC7E9"/>
        </patternFill>
      </fill>
    </dxf>
    <dxf>
      <fill>
        <patternFill patternType="solid">
          <bgColor rgb="FFFFE08A"/>
        </patternFill>
      </fill>
    </dxf>
    <dxf>
      <fill>
        <patternFill patternType="solid">
          <bgColor rgb="FFFFC7C7"/>
        </patternFill>
      </fill>
    </dxf>
    <dxf>
      <fill>
        <patternFill patternType="solid">
          <bgColor rgb="FFD6F5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initiatives by quarter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'Summary'!C11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'Summary'!$B$12:$B$19</f>
            </numRef>
          </cat>
          <val>
            <numRef>
              <f>'Summary'!$C$12:$C$19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Initiatives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5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4</col>
      <colOff>0</colOff>
      <row>10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15335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zoomScale="100" zoomScaleNormal="10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22" customWidth="1" min="3" max="3"/>
    <col width="18" customWidth="1" min="5" max="5"/>
  </cols>
  <sheetData>
    <row r="1" ht="21.75" customHeight="1">
      <c r="A1" s="1" t="n"/>
      <c r="B1" s="1" t="n"/>
      <c r="C1" s="2" t="inlineStr">
        <is>
          <t>Innovation Roadmap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InnoLead Innovation Toolkit</t>
        </is>
      </c>
      <c r="B4" s="4" t="n"/>
      <c r="C4" s="4" t="n"/>
      <c r="D4" s="4" t="n"/>
      <c r="E4" s="4" t="n"/>
      <c r="F4" s="4" t="n"/>
      <c r="G4" s="4" t="n"/>
      <c r="H4" s="4" t="n"/>
    </row>
    <row r="6" ht="21.75" customHeight="1">
      <c r="A6" s="5" t="inlineStr">
        <is>
          <t>Purpose</t>
        </is>
      </c>
      <c r="B6" s="6" t="n"/>
      <c r="C6" s="6" t="n"/>
      <c r="D6" s="6" t="n"/>
      <c r="E6" s="6" t="n"/>
      <c r="F6" s="6" t="n"/>
      <c r="G6" s="6" t="n"/>
      <c r="H6" s="6" t="n"/>
    </row>
    <row r="7" ht="45.75" customHeight="1">
      <c r="B7" s="7" t="inlineStr">
        <is>
          <t>Lay out every innovation initiative across a rolling eight-quarter horizon, with owners, dependencies and milestones, so leadership can see sequencing and load at a glance.</t>
        </is>
      </c>
    </row>
    <row r="9" ht="21.75" customHeight="1">
      <c r="A9" s="5" t="inlineStr">
        <is>
          <t>How to use this workbook</t>
        </is>
      </c>
      <c r="B9" s="6" t="n"/>
      <c r="C9" s="6" t="n"/>
      <c r="D9" s="6" t="n"/>
      <c r="E9" s="6" t="n"/>
      <c r="F9" s="6" t="n"/>
      <c r="G9" s="6" t="n"/>
      <c r="H9" s="6" t="n"/>
    </row>
    <row r="10">
      <c r="B10" s="8" t="inlineStr">
        <is>
          <t>1.</t>
        </is>
      </c>
      <c r="C10" s="9" t="inlineStr">
        <is>
          <t>Open the Lists tab and replace the sample workstreams, statuses and owners with your own.</t>
        </is>
      </c>
    </row>
    <row r="11">
      <c r="B11" s="8" t="inlineStr">
        <is>
          <t>2.</t>
        </is>
      </c>
      <c r="C11" s="9" t="inlineStr">
        <is>
          <t>On the Roadmap tab, enter one initiative per row and pick a start and end quarter from the dropdowns.</t>
        </is>
      </c>
    </row>
    <row r="12">
      <c r="B12" s="8" t="inlineStr">
        <is>
          <t>3.</t>
        </is>
      </c>
      <c r="C12" s="9" t="inlineStr">
        <is>
          <t>The quarter grid fills itself in — coloured blocks show when each initiative is active.</t>
        </is>
      </c>
    </row>
    <row r="13">
      <c r="B13" s="8" t="inlineStr">
        <is>
          <t>4.</t>
        </is>
      </c>
      <c r="C13" s="9" t="inlineStr">
        <is>
          <t>Log dated milestones on the Milestones tab; overdue items highlight automatically.</t>
        </is>
      </c>
    </row>
    <row r="14">
      <c r="B14" s="8" t="inlineStr">
        <is>
          <t>5.</t>
        </is>
      </c>
      <c r="C14" s="9" t="inlineStr">
        <is>
          <t>Review the Summary tab before your quarterly portfolio review.</t>
        </is>
      </c>
    </row>
    <row r="16" ht="21.75" customHeight="1">
      <c r="A16" s="5" t="inlineStr">
        <is>
          <t>What is in each tab</t>
        </is>
      </c>
      <c r="B16" s="6" t="n"/>
      <c r="C16" s="6" t="n"/>
      <c r="D16" s="6" t="n"/>
      <c r="E16" s="6" t="n"/>
      <c r="F16" s="6" t="n"/>
      <c r="G16" s="6" t="n"/>
      <c r="H16" s="6" t="n"/>
    </row>
    <row r="17" ht="30" customHeight="1">
      <c r="B17" s="10" t="inlineStr">
        <is>
          <t>Tab</t>
        </is>
      </c>
      <c r="C17" s="10" t="inlineStr">
        <is>
          <t>What it does</t>
        </is>
      </c>
      <c r="D17" s="11" t="n"/>
      <c r="E17" s="11" t="n"/>
      <c r="F17" s="11" t="n"/>
      <c r="G17" s="12" t="n"/>
    </row>
    <row r="18">
      <c r="B18" s="13" t="inlineStr">
        <is>
          <t>Instructions</t>
        </is>
      </c>
      <c r="C18" s="14" t="inlineStr">
        <is>
          <t>This page — purpose, workflow and colour key.</t>
        </is>
      </c>
      <c r="D18" s="15" t="n"/>
      <c r="E18" s="15" t="n"/>
      <c r="F18" s="15" t="n"/>
      <c r="G18" s="15" t="n"/>
    </row>
    <row r="19">
      <c r="B19" s="13" t="inlineStr">
        <is>
          <t>Roadmap</t>
        </is>
      </c>
      <c r="C19" s="14" t="inlineStr">
        <is>
          <t>Initiative rows with an auto-filling eight-quarter Gantt grid.</t>
        </is>
      </c>
      <c r="D19" s="15" t="n"/>
      <c r="E19" s="15" t="n"/>
      <c r="F19" s="15" t="n"/>
      <c r="G19" s="15" t="n"/>
    </row>
    <row r="20">
      <c r="B20" s="13" t="inlineStr">
        <is>
          <t>Milestones</t>
        </is>
      </c>
      <c r="C20" s="14" t="inlineStr">
        <is>
          <t>Dated milestones with owner, status and overdue flag.</t>
        </is>
      </c>
      <c r="D20" s="15" t="n"/>
      <c r="E20" s="15" t="n"/>
      <c r="F20" s="15" t="n"/>
      <c r="G20" s="15" t="n"/>
    </row>
    <row r="21">
      <c r="B21" s="13" t="inlineStr">
        <is>
          <t>Summary</t>
        </is>
      </c>
      <c r="C21" s="14" t="inlineStr">
        <is>
          <t>Initiative counts by quarter, workstream and status.</t>
        </is>
      </c>
      <c r="D21" s="15" t="n"/>
      <c r="E21" s="15" t="n"/>
      <c r="F21" s="15" t="n"/>
      <c r="G21" s="15" t="n"/>
    </row>
    <row r="22">
      <c r="B22" s="13" t="inlineStr">
        <is>
          <t>Lists</t>
        </is>
      </c>
      <c r="C22" s="14" t="inlineStr">
        <is>
          <t>Dropdown values. Edit freely.</t>
        </is>
      </c>
      <c r="D22" s="15" t="n"/>
      <c r="E22" s="15" t="n"/>
      <c r="F22" s="15" t="n"/>
      <c r="G22" s="15" t="n"/>
    </row>
    <row r="24" ht="21.75" customHeight="1">
      <c r="A24" s="5" t="inlineStr">
        <is>
          <t>Colour key and notes</t>
        </is>
      </c>
      <c r="B24" s="6" t="n"/>
      <c r="C24" s="6" t="n"/>
      <c r="D24" s="6" t="n"/>
      <c r="E24" s="6" t="n"/>
      <c r="F24" s="6" t="n"/>
      <c r="G24" s="6" t="n"/>
      <c r="H24" s="6" t="n"/>
    </row>
    <row r="25">
      <c r="B25" s="16" t="inlineStr">
        <is>
          <t>Blue text</t>
        </is>
      </c>
      <c r="C25" s="17" t="inlineStr">
        <is>
          <t>You type here (assumptions and data entry)</t>
        </is>
      </c>
    </row>
    <row r="26">
      <c r="B26" s="18" t="inlineStr">
        <is>
          <t>Black text</t>
        </is>
      </c>
      <c r="C26" s="17" t="inlineStr">
        <is>
          <t>Formula — do not overwrite</t>
        </is>
      </c>
    </row>
    <row r="27">
      <c r="B27" s="19" t="inlineStr">
        <is>
          <t>Green text</t>
        </is>
      </c>
      <c r="C27" s="17" t="inlineStr">
        <is>
          <t>Pulled from another tab in this workbook</t>
        </is>
      </c>
    </row>
    <row r="28">
      <c r="B28" s="17" t="inlineStr">
        <is>
          <t>•</t>
        </is>
      </c>
      <c r="C28" s="9" t="inlineStr">
        <is>
          <t>Sample rows are provided for the first three initiatives — delete them before entering real data.</t>
        </is>
      </c>
    </row>
    <row r="29">
      <c r="B29" s="17" t="inlineStr">
        <is>
          <t>•</t>
        </is>
      </c>
      <c r="C29" s="9" t="inlineStr">
        <is>
          <t>Quarter labels live on the Lists tab; rename them to shift the horizon.</t>
        </is>
      </c>
    </row>
    <row r="30">
      <c r="B30" s="17" t="inlineStr">
        <is>
          <t>•</t>
        </is>
      </c>
      <c r="C30" s="9" t="inlineStr">
        <is>
          <t>The grid uses the order of the quarter list, so keep the quarters in chronological order.</t>
        </is>
      </c>
    </row>
  </sheetData>
  <mergeCells count="24">
    <mergeCell ref="A9:H9"/>
    <mergeCell ref="C30:G30"/>
    <mergeCell ref="A24:H24"/>
    <mergeCell ref="C1:H3"/>
    <mergeCell ref="C14:G14"/>
    <mergeCell ref="A6:H6"/>
    <mergeCell ref="C26:G26"/>
    <mergeCell ref="C29:G29"/>
    <mergeCell ref="C20:G20"/>
    <mergeCell ref="C10:G10"/>
    <mergeCell ref="A16:H16"/>
    <mergeCell ref="C25:G25"/>
    <mergeCell ref="C22:G22"/>
    <mergeCell ref="C21:G21"/>
    <mergeCell ref="C12:G12"/>
    <mergeCell ref="C11:G11"/>
    <mergeCell ref="C27:G27"/>
    <mergeCell ref="B7:G7"/>
    <mergeCell ref="C17:G17"/>
    <mergeCell ref="A4:H4"/>
    <mergeCell ref="C28:G28"/>
    <mergeCell ref="C19:G19"/>
    <mergeCell ref="C13:G13"/>
    <mergeCell ref="C18:G18"/>
  </mergeCells>
  <pageMargins left="0.75" right="0.75" top="1" bottom="1" header="0.5" footer="0.5"/>
  <pageSetup orientation="portrait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zoomScale="100" zoomScaleNormal="10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1.75" customHeight="1">
      <c r="A1" s="1" t="n"/>
      <c r="B1" s="1" t="n"/>
      <c r="C1" s="2" t="inlineStr">
        <is>
          <t>Reference Lists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Edit these values to fit your organisation — dropdowns update automatically</t>
        </is>
      </c>
      <c r="B4" s="4" t="n"/>
      <c r="C4" s="4" t="n"/>
      <c r="D4" s="4" t="n"/>
      <c r="E4" s="4" t="n"/>
      <c r="F4" s="4" t="n"/>
    </row>
    <row r="6" ht="30" customHeight="1">
      <c r="A6" s="10" t="inlineStr">
        <is>
          <t>Quarter</t>
        </is>
      </c>
      <c r="B6" s="10" t="inlineStr">
        <is>
          <t>Workstream</t>
        </is>
      </c>
      <c r="C6" s="10" t="inlineStr">
        <is>
          <t>Status</t>
        </is>
      </c>
      <c r="D6" s="10" t="inlineStr">
        <is>
          <t>Owner</t>
        </is>
      </c>
      <c r="E6" s="10" t="inlineStr">
        <is>
          <t>Priority</t>
        </is>
      </c>
    </row>
    <row r="7">
      <c r="A7" s="20" t="inlineStr">
        <is>
          <t>Q1 2026</t>
        </is>
      </c>
      <c r="B7" s="20" t="inlineStr">
        <is>
          <t>Core products</t>
        </is>
      </c>
      <c r="C7" s="20" t="inlineStr">
        <is>
          <t>Not started</t>
        </is>
      </c>
      <c r="D7" s="20" t="inlineStr">
        <is>
          <t>M. Alvarez</t>
        </is>
      </c>
      <c r="E7" s="20" t="inlineStr">
        <is>
          <t>Must do</t>
        </is>
      </c>
    </row>
    <row r="8">
      <c r="A8" s="20" t="inlineStr">
        <is>
          <t>Q2 2026</t>
        </is>
      </c>
      <c r="B8" s="20" t="inlineStr">
        <is>
          <t>Adjacent services</t>
        </is>
      </c>
      <c r="C8" s="20" t="inlineStr">
        <is>
          <t>On track</t>
        </is>
      </c>
      <c r="D8" s="20" t="inlineStr">
        <is>
          <t>T. Nakamura</t>
        </is>
      </c>
      <c r="E8" s="20" t="inlineStr">
        <is>
          <t>Should do</t>
        </is>
      </c>
    </row>
    <row r="9">
      <c r="A9" s="20" t="inlineStr">
        <is>
          <t>Q3 2026</t>
        </is>
      </c>
      <c r="B9" s="20" t="inlineStr">
        <is>
          <t>New ventures</t>
        </is>
      </c>
      <c r="C9" s="20" t="inlineStr">
        <is>
          <t>At risk</t>
        </is>
      </c>
      <c r="D9" s="20" t="inlineStr">
        <is>
          <t>S. Okafor</t>
        </is>
      </c>
      <c r="E9" s="20" t="inlineStr">
        <is>
          <t>Could do</t>
        </is>
      </c>
    </row>
    <row r="10">
      <c r="A10" s="20" t="inlineStr">
        <is>
          <t>Q4 2026</t>
        </is>
      </c>
      <c r="B10" s="20" t="inlineStr">
        <is>
          <t>Enabling tech</t>
        </is>
      </c>
      <c r="C10" s="20" t="inlineStr">
        <is>
          <t>Delayed</t>
        </is>
      </c>
      <c r="D10" s="20" t="inlineStr">
        <is>
          <t>L. Bergström</t>
        </is>
      </c>
    </row>
    <row r="11">
      <c r="A11" s="20" t="inlineStr">
        <is>
          <t>Q1 2027</t>
        </is>
      </c>
      <c r="B11" s="20" t="inlineStr">
        <is>
          <t>Ways of working</t>
        </is>
      </c>
      <c r="C11" s="20" t="inlineStr">
        <is>
          <t>Complete</t>
        </is>
      </c>
      <c r="D11" s="20" t="inlineStr">
        <is>
          <t>R. Patel</t>
        </is>
      </c>
    </row>
    <row r="12">
      <c r="A12" s="20" t="inlineStr">
        <is>
          <t>Q2 2027</t>
        </is>
      </c>
    </row>
    <row r="13">
      <c r="A13" s="20" t="inlineStr">
        <is>
          <t>Q3 2027</t>
        </is>
      </c>
    </row>
    <row r="14">
      <c r="A14" s="20" t="inlineStr">
        <is>
          <t>Q4 2027</t>
        </is>
      </c>
    </row>
  </sheetData>
  <mergeCells count="2">
    <mergeCell ref="C1:F3"/>
    <mergeCell ref="A4:F4"/>
  </mergeCells>
  <pageMargins left="0.75" right="0.75" top="1" bottom="1" header="0.5" footer="0.5"/>
  <pageSetup orientation="portrait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36"/>
  <sheetViews>
    <sheetView showGridLines="0" zoomScale="100" zoomScaleNormal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18" customWidth="1" min="3" max="3"/>
    <col width="14" customWidth="1" min="4" max="4"/>
    <col width="12" customWidth="1" min="5" max="5"/>
    <col width="12" customWidth="1" min="6" max="6"/>
    <col width="13" customWidth="1" min="7" max="7"/>
    <col width="13" customWidth="1" min="8" max="8"/>
    <col width="22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</cols>
  <sheetData>
    <row r="1" ht="21.75" customHeight="1">
      <c r="A1" s="1" t="n"/>
      <c r="B1" s="1" t="n"/>
      <c r="C1" s="2" t="inlineStr">
        <is>
          <t>Innovation Roadmap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One row per initiative — blue cells are yours to fill in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</row>
    <row r="6" ht="30" customHeight="1">
      <c r="A6" s="10" t="inlineStr">
        <is>
          <t>ID</t>
        </is>
      </c>
      <c r="B6" s="10" t="inlineStr">
        <is>
          <t>Initiative</t>
        </is>
      </c>
      <c r="C6" s="10" t="inlineStr">
        <is>
          <t>Workstream</t>
        </is>
      </c>
      <c r="D6" s="10" t="inlineStr">
        <is>
          <t>Owner</t>
        </is>
      </c>
      <c r="E6" s="10" t="inlineStr">
        <is>
          <t>Priority</t>
        </is>
      </c>
      <c r="F6" s="10" t="inlineStr">
        <is>
          <t>Status</t>
        </is>
      </c>
      <c r="G6" s="10" t="inlineStr">
        <is>
          <t>Start quarter</t>
        </is>
      </c>
      <c r="H6" s="10" t="inlineStr">
        <is>
          <t>End quarter</t>
        </is>
      </c>
      <c r="I6" s="10" t="inlineStr">
        <is>
          <t>Depends on</t>
        </is>
      </c>
      <c r="J6" s="10" t="inlineStr">
        <is>
          <t>Q1 2026</t>
        </is>
      </c>
      <c r="K6" s="10" t="inlineStr">
        <is>
          <t>Q2 2026</t>
        </is>
      </c>
      <c r="L6" s="10" t="inlineStr">
        <is>
          <t>Q3 2026</t>
        </is>
      </c>
      <c r="M6" s="10" t="inlineStr">
        <is>
          <t>Q4 2026</t>
        </is>
      </c>
      <c r="N6" s="10" t="inlineStr">
        <is>
          <t>Q1 2027</t>
        </is>
      </c>
      <c r="O6" s="10" t="inlineStr">
        <is>
          <t>Q2 2027</t>
        </is>
      </c>
      <c r="P6" s="10" t="inlineStr">
        <is>
          <t>Q3 2027</t>
        </is>
      </c>
      <c r="Q6" s="10" t="inlineStr">
        <is>
          <t>Q4 2027</t>
        </is>
      </c>
    </row>
    <row r="7">
      <c r="A7" s="21">
        <f>IF(B7="","","INI-"&amp;TEXT(ROW()-6,"000"))</f>
        <v/>
      </c>
      <c r="B7" s="22" t="inlineStr">
        <is>
          <t>Predictive maintenance AI</t>
        </is>
      </c>
      <c r="C7" s="20" t="inlineStr">
        <is>
          <t>Enabling tech</t>
        </is>
      </c>
      <c r="D7" s="20" t="inlineStr">
        <is>
          <t>M. Alvarez</t>
        </is>
      </c>
      <c r="E7" s="20" t="inlineStr">
        <is>
          <t>Must do</t>
        </is>
      </c>
      <c r="F7" s="20" t="inlineStr">
        <is>
          <t>On track</t>
        </is>
      </c>
      <c r="G7" s="20" t="inlineStr">
        <is>
          <t>Q1 2026</t>
        </is>
      </c>
      <c r="H7" s="20" t="inlineStr">
        <is>
          <t>Q4 2026</t>
        </is>
      </c>
      <c r="I7" s="20" t="inlineStr">
        <is>
          <t>Data platform upgrade</t>
        </is>
      </c>
      <c r="J7" s="23">
        <f>IF(OR($B7="",$G7="",$H7=""),"",IF(AND(MATCH($G7,Lists!$A$7:$A$14,0)&lt;=1,MATCH($H7,Lists!$A$7:$A$14,0)&gt;=1),1,""))</f>
        <v/>
      </c>
      <c r="K7" s="23">
        <f>IF(OR($B7="",$G7="",$H7=""),"",IF(AND(MATCH($G7,Lists!$A$7:$A$14,0)&lt;=2,MATCH($H7,Lists!$A$7:$A$14,0)&gt;=2),1,""))</f>
        <v/>
      </c>
      <c r="L7" s="23">
        <f>IF(OR($B7="",$G7="",$H7=""),"",IF(AND(MATCH($G7,Lists!$A$7:$A$14,0)&lt;=3,MATCH($H7,Lists!$A$7:$A$14,0)&gt;=3),1,""))</f>
        <v/>
      </c>
      <c r="M7" s="23">
        <f>IF(OR($B7="",$G7="",$H7=""),"",IF(AND(MATCH($G7,Lists!$A$7:$A$14,0)&lt;=4,MATCH($H7,Lists!$A$7:$A$14,0)&gt;=4),1,""))</f>
        <v/>
      </c>
      <c r="N7" s="23">
        <f>IF(OR($B7="",$G7="",$H7=""),"",IF(AND(MATCH($G7,Lists!$A$7:$A$14,0)&lt;=5,MATCH($H7,Lists!$A$7:$A$14,0)&gt;=5),1,""))</f>
        <v/>
      </c>
      <c r="O7" s="23">
        <f>IF(OR($B7="",$G7="",$H7=""),"",IF(AND(MATCH($G7,Lists!$A$7:$A$14,0)&lt;=6,MATCH($H7,Lists!$A$7:$A$14,0)&gt;=6),1,""))</f>
        <v/>
      </c>
      <c r="P7" s="23">
        <f>IF(OR($B7="",$G7="",$H7=""),"",IF(AND(MATCH($G7,Lists!$A$7:$A$14,0)&lt;=7,MATCH($H7,Lists!$A$7:$A$14,0)&gt;=7),1,""))</f>
        <v/>
      </c>
      <c r="Q7" s="23">
        <f>IF(OR($B7="",$G7="",$H7=""),"",IF(AND(MATCH($G7,Lists!$A$7:$A$14,0)&lt;=8,MATCH($H7,Lists!$A$7:$A$14,0)&gt;=8),1,""))</f>
        <v/>
      </c>
    </row>
    <row r="8">
      <c r="A8" s="21">
        <f>IF(B8="","","INI-"&amp;TEXT(ROW()-6,"000"))</f>
        <v/>
      </c>
      <c r="B8" s="22" t="inlineStr">
        <is>
          <t>Circular packaging programme</t>
        </is>
      </c>
      <c r="C8" s="20" t="inlineStr">
        <is>
          <t>Core products</t>
        </is>
      </c>
      <c r="D8" s="20" t="inlineStr">
        <is>
          <t>T. Nakamura</t>
        </is>
      </c>
      <c r="E8" s="20" t="inlineStr">
        <is>
          <t>Should do</t>
        </is>
      </c>
      <c r="F8" s="20" t="inlineStr">
        <is>
          <t>At risk</t>
        </is>
      </c>
      <c r="G8" s="20" t="inlineStr">
        <is>
          <t>Q2 2026</t>
        </is>
      </c>
      <c r="H8" s="20" t="inlineStr">
        <is>
          <t>Q2 2027</t>
        </is>
      </c>
      <c r="I8" s="20" t="inlineStr">
        <is>
          <t>Supplier onboarding</t>
        </is>
      </c>
      <c r="J8" s="23">
        <f>IF(OR($B8="",$G8="",$H8=""),"",IF(AND(MATCH($G8,Lists!$A$7:$A$14,0)&lt;=1,MATCH($H8,Lists!$A$7:$A$14,0)&gt;=1),1,""))</f>
        <v/>
      </c>
      <c r="K8" s="23">
        <f>IF(OR($B8="",$G8="",$H8=""),"",IF(AND(MATCH($G8,Lists!$A$7:$A$14,0)&lt;=2,MATCH($H8,Lists!$A$7:$A$14,0)&gt;=2),1,""))</f>
        <v/>
      </c>
      <c r="L8" s="23">
        <f>IF(OR($B8="",$G8="",$H8=""),"",IF(AND(MATCH($G8,Lists!$A$7:$A$14,0)&lt;=3,MATCH($H8,Lists!$A$7:$A$14,0)&gt;=3),1,""))</f>
        <v/>
      </c>
      <c r="M8" s="23">
        <f>IF(OR($B8="",$G8="",$H8=""),"",IF(AND(MATCH($G8,Lists!$A$7:$A$14,0)&lt;=4,MATCH($H8,Lists!$A$7:$A$14,0)&gt;=4),1,""))</f>
        <v/>
      </c>
      <c r="N8" s="23">
        <f>IF(OR($B8="",$G8="",$H8=""),"",IF(AND(MATCH($G8,Lists!$A$7:$A$14,0)&lt;=5,MATCH($H8,Lists!$A$7:$A$14,0)&gt;=5),1,""))</f>
        <v/>
      </c>
      <c r="O8" s="23">
        <f>IF(OR($B8="",$G8="",$H8=""),"",IF(AND(MATCH($G8,Lists!$A$7:$A$14,0)&lt;=6,MATCH($H8,Lists!$A$7:$A$14,0)&gt;=6),1,""))</f>
        <v/>
      </c>
      <c r="P8" s="23">
        <f>IF(OR($B8="",$G8="",$H8=""),"",IF(AND(MATCH($G8,Lists!$A$7:$A$14,0)&lt;=7,MATCH($H8,Lists!$A$7:$A$14,0)&gt;=7),1,""))</f>
        <v/>
      </c>
      <c r="Q8" s="23">
        <f>IF(OR($B8="",$G8="",$H8=""),"",IF(AND(MATCH($G8,Lists!$A$7:$A$14,0)&lt;=8,MATCH($H8,Lists!$A$7:$A$14,0)&gt;=8),1,""))</f>
        <v/>
      </c>
    </row>
    <row r="9">
      <c r="A9" s="21">
        <f>IF(B9="","","INI-"&amp;TEXT(ROW()-6,"000"))</f>
        <v/>
      </c>
      <c r="B9" s="22" t="inlineStr">
        <is>
          <t>B2B marketplace venture</t>
        </is>
      </c>
      <c r="C9" s="20" t="inlineStr">
        <is>
          <t>New ventures</t>
        </is>
      </c>
      <c r="D9" s="20" t="inlineStr">
        <is>
          <t>S. Okafor</t>
        </is>
      </c>
      <c r="E9" s="20" t="inlineStr">
        <is>
          <t>Must do</t>
        </is>
      </c>
      <c r="F9" s="20" t="inlineStr">
        <is>
          <t>Not started</t>
        </is>
      </c>
      <c r="G9" s="20" t="inlineStr">
        <is>
          <t>Q3 2026</t>
        </is>
      </c>
      <c r="H9" s="20" t="inlineStr">
        <is>
          <t>Q4 2027</t>
        </is>
      </c>
      <c r="I9" s="20" t="inlineStr">
        <is>
          <t>Board funding decision</t>
        </is>
      </c>
      <c r="J9" s="23">
        <f>IF(OR($B9="",$G9="",$H9=""),"",IF(AND(MATCH($G9,Lists!$A$7:$A$14,0)&lt;=1,MATCH($H9,Lists!$A$7:$A$14,0)&gt;=1),1,""))</f>
        <v/>
      </c>
      <c r="K9" s="23">
        <f>IF(OR($B9="",$G9="",$H9=""),"",IF(AND(MATCH($G9,Lists!$A$7:$A$14,0)&lt;=2,MATCH($H9,Lists!$A$7:$A$14,0)&gt;=2),1,""))</f>
        <v/>
      </c>
      <c r="L9" s="23">
        <f>IF(OR($B9="",$G9="",$H9=""),"",IF(AND(MATCH($G9,Lists!$A$7:$A$14,0)&lt;=3,MATCH($H9,Lists!$A$7:$A$14,0)&gt;=3),1,""))</f>
        <v/>
      </c>
      <c r="M9" s="23">
        <f>IF(OR($B9="",$G9="",$H9=""),"",IF(AND(MATCH($G9,Lists!$A$7:$A$14,0)&lt;=4,MATCH($H9,Lists!$A$7:$A$14,0)&gt;=4),1,""))</f>
        <v/>
      </c>
      <c r="N9" s="23">
        <f>IF(OR($B9="",$G9="",$H9=""),"",IF(AND(MATCH($G9,Lists!$A$7:$A$14,0)&lt;=5,MATCH($H9,Lists!$A$7:$A$14,0)&gt;=5),1,""))</f>
        <v/>
      </c>
      <c r="O9" s="23">
        <f>IF(OR($B9="",$G9="",$H9=""),"",IF(AND(MATCH($G9,Lists!$A$7:$A$14,0)&lt;=6,MATCH($H9,Lists!$A$7:$A$14,0)&gt;=6),1,""))</f>
        <v/>
      </c>
      <c r="P9" s="23">
        <f>IF(OR($B9="",$G9="",$H9=""),"",IF(AND(MATCH($G9,Lists!$A$7:$A$14,0)&lt;=7,MATCH($H9,Lists!$A$7:$A$14,0)&gt;=7),1,""))</f>
        <v/>
      </c>
      <c r="Q9" s="23">
        <f>IF(OR($B9="",$G9="",$H9=""),"",IF(AND(MATCH($G9,Lists!$A$7:$A$14,0)&lt;=8,MATCH($H9,Lists!$A$7:$A$14,0)&gt;=8),1,""))</f>
        <v/>
      </c>
    </row>
    <row r="10">
      <c r="A10" s="21">
        <f>IF(B10="","","INI-"&amp;TEXT(ROW()-6,"000"))</f>
        <v/>
      </c>
      <c r="B10" s="22" t="n"/>
      <c r="C10" s="20" t="n"/>
      <c r="D10" s="20" t="n"/>
      <c r="E10" s="20" t="n"/>
      <c r="F10" s="20" t="n"/>
      <c r="G10" s="20" t="n"/>
      <c r="H10" s="20" t="n"/>
      <c r="I10" s="20" t="n"/>
      <c r="J10" s="23">
        <f>IF(OR($B10="",$G10="",$H10=""),"",IF(AND(MATCH($G10,Lists!$A$7:$A$14,0)&lt;=1,MATCH($H10,Lists!$A$7:$A$14,0)&gt;=1),1,""))</f>
        <v/>
      </c>
      <c r="K10" s="23">
        <f>IF(OR($B10="",$G10="",$H10=""),"",IF(AND(MATCH($G10,Lists!$A$7:$A$14,0)&lt;=2,MATCH($H10,Lists!$A$7:$A$14,0)&gt;=2),1,""))</f>
        <v/>
      </c>
      <c r="L10" s="23">
        <f>IF(OR($B10="",$G10="",$H10=""),"",IF(AND(MATCH($G10,Lists!$A$7:$A$14,0)&lt;=3,MATCH($H10,Lists!$A$7:$A$14,0)&gt;=3),1,""))</f>
        <v/>
      </c>
      <c r="M10" s="23">
        <f>IF(OR($B10="",$G10="",$H10=""),"",IF(AND(MATCH($G10,Lists!$A$7:$A$14,0)&lt;=4,MATCH($H10,Lists!$A$7:$A$14,0)&gt;=4),1,""))</f>
        <v/>
      </c>
      <c r="N10" s="23">
        <f>IF(OR($B10="",$G10="",$H10=""),"",IF(AND(MATCH($G10,Lists!$A$7:$A$14,0)&lt;=5,MATCH($H10,Lists!$A$7:$A$14,0)&gt;=5),1,""))</f>
        <v/>
      </c>
      <c r="O10" s="23">
        <f>IF(OR($B10="",$G10="",$H10=""),"",IF(AND(MATCH($G10,Lists!$A$7:$A$14,0)&lt;=6,MATCH($H10,Lists!$A$7:$A$14,0)&gt;=6),1,""))</f>
        <v/>
      </c>
      <c r="P10" s="23">
        <f>IF(OR($B10="",$G10="",$H10=""),"",IF(AND(MATCH($G10,Lists!$A$7:$A$14,0)&lt;=7,MATCH($H10,Lists!$A$7:$A$14,0)&gt;=7),1,""))</f>
        <v/>
      </c>
      <c r="Q10" s="23">
        <f>IF(OR($B10="",$G10="",$H10=""),"",IF(AND(MATCH($G10,Lists!$A$7:$A$14,0)&lt;=8,MATCH($H10,Lists!$A$7:$A$14,0)&gt;=8),1,""))</f>
        <v/>
      </c>
    </row>
    <row r="11">
      <c r="A11" s="21">
        <f>IF(B11="","","INI-"&amp;TEXT(ROW()-6,"000"))</f>
        <v/>
      </c>
      <c r="B11" s="22" t="n"/>
      <c r="C11" s="20" t="n"/>
      <c r="D11" s="20" t="n"/>
      <c r="E11" s="20" t="n"/>
      <c r="F11" s="20" t="n"/>
      <c r="G11" s="20" t="n"/>
      <c r="H11" s="20" t="n"/>
      <c r="I11" s="20" t="n"/>
      <c r="J11" s="23">
        <f>IF(OR($B11="",$G11="",$H11=""),"",IF(AND(MATCH($G11,Lists!$A$7:$A$14,0)&lt;=1,MATCH($H11,Lists!$A$7:$A$14,0)&gt;=1),1,""))</f>
        <v/>
      </c>
      <c r="K11" s="23">
        <f>IF(OR($B11="",$G11="",$H11=""),"",IF(AND(MATCH($G11,Lists!$A$7:$A$14,0)&lt;=2,MATCH($H11,Lists!$A$7:$A$14,0)&gt;=2),1,""))</f>
        <v/>
      </c>
      <c r="L11" s="23">
        <f>IF(OR($B11="",$G11="",$H11=""),"",IF(AND(MATCH($G11,Lists!$A$7:$A$14,0)&lt;=3,MATCH($H11,Lists!$A$7:$A$14,0)&gt;=3),1,""))</f>
        <v/>
      </c>
      <c r="M11" s="23">
        <f>IF(OR($B11="",$G11="",$H11=""),"",IF(AND(MATCH($G11,Lists!$A$7:$A$14,0)&lt;=4,MATCH($H11,Lists!$A$7:$A$14,0)&gt;=4),1,""))</f>
        <v/>
      </c>
      <c r="N11" s="23">
        <f>IF(OR($B11="",$G11="",$H11=""),"",IF(AND(MATCH($G11,Lists!$A$7:$A$14,0)&lt;=5,MATCH($H11,Lists!$A$7:$A$14,0)&gt;=5),1,""))</f>
        <v/>
      </c>
      <c r="O11" s="23">
        <f>IF(OR($B11="",$G11="",$H11=""),"",IF(AND(MATCH($G11,Lists!$A$7:$A$14,0)&lt;=6,MATCH($H11,Lists!$A$7:$A$14,0)&gt;=6),1,""))</f>
        <v/>
      </c>
      <c r="P11" s="23">
        <f>IF(OR($B11="",$G11="",$H11=""),"",IF(AND(MATCH($G11,Lists!$A$7:$A$14,0)&lt;=7,MATCH($H11,Lists!$A$7:$A$14,0)&gt;=7),1,""))</f>
        <v/>
      </c>
      <c r="Q11" s="23">
        <f>IF(OR($B11="",$G11="",$H11=""),"",IF(AND(MATCH($G11,Lists!$A$7:$A$14,0)&lt;=8,MATCH($H11,Lists!$A$7:$A$14,0)&gt;=8),1,""))</f>
        <v/>
      </c>
    </row>
    <row r="12">
      <c r="A12" s="21">
        <f>IF(B12="","","INI-"&amp;TEXT(ROW()-6,"000"))</f>
        <v/>
      </c>
      <c r="B12" s="22" t="n"/>
      <c r="C12" s="20" t="n"/>
      <c r="D12" s="20" t="n"/>
      <c r="E12" s="20" t="n"/>
      <c r="F12" s="20" t="n"/>
      <c r="G12" s="20" t="n"/>
      <c r="H12" s="20" t="n"/>
      <c r="I12" s="20" t="n"/>
      <c r="J12" s="23">
        <f>IF(OR($B12="",$G12="",$H12=""),"",IF(AND(MATCH($G12,Lists!$A$7:$A$14,0)&lt;=1,MATCH($H12,Lists!$A$7:$A$14,0)&gt;=1),1,""))</f>
        <v/>
      </c>
      <c r="K12" s="23">
        <f>IF(OR($B12="",$G12="",$H12=""),"",IF(AND(MATCH($G12,Lists!$A$7:$A$14,0)&lt;=2,MATCH($H12,Lists!$A$7:$A$14,0)&gt;=2),1,""))</f>
        <v/>
      </c>
      <c r="L12" s="23">
        <f>IF(OR($B12="",$G12="",$H12=""),"",IF(AND(MATCH($G12,Lists!$A$7:$A$14,0)&lt;=3,MATCH($H12,Lists!$A$7:$A$14,0)&gt;=3),1,""))</f>
        <v/>
      </c>
      <c r="M12" s="23">
        <f>IF(OR($B12="",$G12="",$H12=""),"",IF(AND(MATCH($G12,Lists!$A$7:$A$14,0)&lt;=4,MATCH($H12,Lists!$A$7:$A$14,0)&gt;=4),1,""))</f>
        <v/>
      </c>
      <c r="N12" s="23">
        <f>IF(OR($B12="",$G12="",$H12=""),"",IF(AND(MATCH($G12,Lists!$A$7:$A$14,0)&lt;=5,MATCH($H12,Lists!$A$7:$A$14,0)&gt;=5),1,""))</f>
        <v/>
      </c>
      <c r="O12" s="23">
        <f>IF(OR($B12="",$G12="",$H12=""),"",IF(AND(MATCH($G12,Lists!$A$7:$A$14,0)&lt;=6,MATCH($H12,Lists!$A$7:$A$14,0)&gt;=6),1,""))</f>
        <v/>
      </c>
      <c r="P12" s="23">
        <f>IF(OR($B12="",$G12="",$H12=""),"",IF(AND(MATCH($G12,Lists!$A$7:$A$14,0)&lt;=7,MATCH($H12,Lists!$A$7:$A$14,0)&gt;=7),1,""))</f>
        <v/>
      </c>
      <c r="Q12" s="23">
        <f>IF(OR($B12="",$G12="",$H12=""),"",IF(AND(MATCH($G12,Lists!$A$7:$A$14,0)&lt;=8,MATCH($H12,Lists!$A$7:$A$14,0)&gt;=8),1,""))</f>
        <v/>
      </c>
    </row>
    <row r="13">
      <c r="A13" s="21">
        <f>IF(B13="","","INI-"&amp;TEXT(ROW()-6,"000"))</f>
        <v/>
      </c>
      <c r="B13" s="22" t="n"/>
      <c r="C13" s="20" t="n"/>
      <c r="D13" s="20" t="n"/>
      <c r="E13" s="20" t="n"/>
      <c r="F13" s="20" t="n"/>
      <c r="G13" s="20" t="n"/>
      <c r="H13" s="20" t="n"/>
      <c r="I13" s="20" t="n"/>
      <c r="J13" s="23">
        <f>IF(OR($B13="",$G13="",$H13=""),"",IF(AND(MATCH($G13,Lists!$A$7:$A$14,0)&lt;=1,MATCH($H13,Lists!$A$7:$A$14,0)&gt;=1),1,""))</f>
        <v/>
      </c>
      <c r="K13" s="23">
        <f>IF(OR($B13="",$G13="",$H13=""),"",IF(AND(MATCH($G13,Lists!$A$7:$A$14,0)&lt;=2,MATCH($H13,Lists!$A$7:$A$14,0)&gt;=2),1,""))</f>
        <v/>
      </c>
      <c r="L13" s="23">
        <f>IF(OR($B13="",$G13="",$H13=""),"",IF(AND(MATCH($G13,Lists!$A$7:$A$14,0)&lt;=3,MATCH($H13,Lists!$A$7:$A$14,0)&gt;=3),1,""))</f>
        <v/>
      </c>
      <c r="M13" s="23">
        <f>IF(OR($B13="",$G13="",$H13=""),"",IF(AND(MATCH($G13,Lists!$A$7:$A$14,0)&lt;=4,MATCH($H13,Lists!$A$7:$A$14,0)&gt;=4),1,""))</f>
        <v/>
      </c>
      <c r="N13" s="23">
        <f>IF(OR($B13="",$G13="",$H13=""),"",IF(AND(MATCH($G13,Lists!$A$7:$A$14,0)&lt;=5,MATCH($H13,Lists!$A$7:$A$14,0)&gt;=5),1,""))</f>
        <v/>
      </c>
      <c r="O13" s="23">
        <f>IF(OR($B13="",$G13="",$H13=""),"",IF(AND(MATCH($G13,Lists!$A$7:$A$14,0)&lt;=6,MATCH($H13,Lists!$A$7:$A$14,0)&gt;=6),1,""))</f>
        <v/>
      </c>
      <c r="P13" s="23">
        <f>IF(OR($B13="",$G13="",$H13=""),"",IF(AND(MATCH($G13,Lists!$A$7:$A$14,0)&lt;=7,MATCH($H13,Lists!$A$7:$A$14,0)&gt;=7),1,""))</f>
        <v/>
      </c>
      <c r="Q13" s="23">
        <f>IF(OR($B13="",$G13="",$H13=""),"",IF(AND(MATCH($G13,Lists!$A$7:$A$14,0)&lt;=8,MATCH($H13,Lists!$A$7:$A$14,0)&gt;=8),1,""))</f>
        <v/>
      </c>
    </row>
    <row r="14">
      <c r="A14" s="21">
        <f>IF(B14="","","INI-"&amp;TEXT(ROW()-6,"000"))</f>
        <v/>
      </c>
      <c r="B14" s="22" t="n"/>
      <c r="C14" s="20" t="n"/>
      <c r="D14" s="20" t="n"/>
      <c r="E14" s="20" t="n"/>
      <c r="F14" s="20" t="n"/>
      <c r="G14" s="20" t="n"/>
      <c r="H14" s="20" t="n"/>
      <c r="I14" s="20" t="n"/>
      <c r="J14" s="23">
        <f>IF(OR($B14="",$G14="",$H14=""),"",IF(AND(MATCH($G14,Lists!$A$7:$A$14,0)&lt;=1,MATCH($H14,Lists!$A$7:$A$14,0)&gt;=1),1,""))</f>
        <v/>
      </c>
      <c r="K14" s="23">
        <f>IF(OR($B14="",$G14="",$H14=""),"",IF(AND(MATCH($G14,Lists!$A$7:$A$14,0)&lt;=2,MATCH($H14,Lists!$A$7:$A$14,0)&gt;=2),1,""))</f>
        <v/>
      </c>
      <c r="L14" s="23">
        <f>IF(OR($B14="",$G14="",$H14=""),"",IF(AND(MATCH($G14,Lists!$A$7:$A$14,0)&lt;=3,MATCH($H14,Lists!$A$7:$A$14,0)&gt;=3),1,""))</f>
        <v/>
      </c>
      <c r="M14" s="23">
        <f>IF(OR($B14="",$G14="",$H14=""),"",IF(AND(MATCH($G14,Lists!$A$7:$A$14,0)&lt;=4,MATCH($H14,Lists!$A$7:$A$14,0)&gt;=4),1,""))</f>
        <v/>
      </c>
      <c r="N14" s="23">
        <f>IF(OR($B14="",$G14="",$H14=""),"",IF(AND(MATCH($G14,Lists!$A$7:$A$14,0)&lt;=5,MATCH($H14,Lists!$A$7:$A$14,0)&gt;=5),1,""))</f>
        <v/>
      </c>
      <c r="O14" s="23">
        <f>IF(OR($B14="",$G14="",$H14=""),"",IF(AND(MATCH($G14,Lists!$A$7:$A$14,0)&lt;=6,MATCH($H14,Lists!$A$7:$A$14,0)&gt;=6),1,""))</f>
        <v/>
      </c>
      <c r="P14" s="23">
        <f>IF(OR($B14="",$G14="",$H14=""),"",IF(AND(MATCH($G14,Lists!$A$7:$A$14,0)&lt;=7,MATCH($H14,Lists!$A$7:$A$14,0)&gt;=7),1,""))</f>
        <v/>
      </c>
      <c r="Q14" s="23">
        <f>IF(OR($B14="",$G14="",$H14=""),"",IF(AND(MATCH($G14,Lists!$A$7:$A$14,0)&lt;=8,MATCH($H14,Lists!$A$7:$A$14,0)&gt;=8),1,""))</f>
        <v/>
      </c>
    </row>
    <row r="15">
      <c r="A15" s="21">
        <f>IF(B15="","","INI-"&amp;TEXT(ROW()-6,"000"))</f>
        <v/>
      </c>
      <c r="B15" s="22" t="n"/>
      <c r="C15" s="20" t="n"/>
      <c r="D15" s="20" t="n"/>
      <c r="E15" s="20" t="n"/>
      <c r="F15" s="20" t="n"/>
      <c r="G15" s="20" t="n"/>
      <c r="H15" s="20" t="n"/>
      <c r="I15" s="20" t="n"/>
      <c r="J15" s="23">
        <f>IF(OR($B15="",$G15="",$H15=""),"",IF(AND(MATCH($G15,Lists!$A$7:$A$14,0)&lt;=1,MATCH($H15,Lists!$A$7:$A$14,0)&gt;=1),1,""))</f>
        <v/>
      </c>
      <c r="K15" s="23">
        <f>IF(OR($B15="",$G15="",$H15=""),"",IF(AND(MATCH($G15,Lists!$A$7:$A$14,0)&lt;=2,MATCH($H15,Lists!$A$7:$A$14,0)&gt;=2),1,""))</f>
        <v/>
      </c>
      <c r="L15" s="23">
        <f>IF(OR($B15="",$G15="",$H15=""),"",IF(AND(MATCH($G15,Lists!$A$7:$A$14,0)&lt;=3,MATCH($H15,Lists!$A$7:$A$14,0)&gt;=3),1,""))</f>
        <v/>
      </c>
      <c r="M15" s="23">
        <f>IF(OR($B15="",$G15="",$H15=""),"",IF(AND(MATCH($G15,Lists!$A$7:$A$14,0)&lt;=4,MATCH($H15,Lists!$A$7:$A$14,0)&gt;=4),1,""))</f>
        <v/>
      </c>
      <c r="N15" s="23">
        <f>IF(OR($B15="",$G15="",$H15=""),"",IF(AND(MATCH($G15,Lists!$A$7:$A$14,0)&lt;=5,MATCH($H15,Lists!$A$7:$A$14,0)&gt;=5),1,""))</f>
        <v/>
      </c>
      <c r="O15" s="23">
        <f>IF(OR($B15="",$G15="",$H15=""),"",IF(AND(MATCH($G15,Lists!$A$7:$A$14,0)&lt;=6,MATCH($H15,Lists!$A$7:$A$14,0)&gt;=6),1,""))</f>
        <v/>
      </c>
      <c r="P15" s="23">
        <f>IF(OR($B15="",$G15="",$H15=""),"",IF(AND(MATCH($G15,Lists!$A$7:$A$14,0)&lt;=7,MATCH($H15,Lists!$A$7:$A$14,0)&gt;=7),1,""))</f>
        <v/>
      </c>
      <c r="Q15" s="23">
        <f>IF(OR($B15="",$G15="",$H15=""),"",IF(AND(MATCH($G15,Lists!$A$7:$A$14,0)&lt;=8,MATCH($H15,Lists!$A$7:$A$14,0)&gt;=8),1,""))</f>
        <v/>
      </c>
    </row>
    <row r="16">
      <c r="A16" s="21">
        <f>IF(B16="","","INI-"&amp;TEXT(ROW()-6,"000"))</f>
        <v/>
      </c>
      <c r="B16" s="22" t="n"/>
      <c r="C16" s="20" t="n"/>
      <c r="D16" s="20" t="n"/>
      <c r="E16" s="20" t="n"/>
      <c r="F16" s="20" t="n"/>
      <c r="G16" s="20" t="n"/>
      <c r="H16" s="20" t="n"/>
      <c r="I16" s="20" t="n"/>
      <c r="J16" s="23">
        <f>IF(OR($B16="",$G16="",$H16=""),"",IF(AND(MATCH($G16,Lists!$A$7:$A$14,0)&lt;=1,MATCH($H16,Lists!$A$7:$A$14,0)&gt;=1),1,""))</f>
        <v/>
      </c>
      <c r="K16" s="23">
        <f>IF(OR($B16="",$G16="",$H16=""),"",IF(AND(MATCH($G16,Lists!$A$7:$A$14,0)&lt;=2,MATCH($H16,Lists!$A$7:$A$14,0)&gt;=2),1,""))</f>
        <v/>
      </c>
      <c r="L16" s="23">
        <f>IF(OR($B16="",$G16="",$H16=""),"",IF(AND(MATCH($G16,Lists!$A$7:$A$14,0)&lt;=3,MATCH($H16,Lists!$A$7:$A$14,0)&gt;=3),1,""))</f>
        <v/>
      </c>
      <c r="M16" s="23">
        <f>IF(OR($B16="",$G16="",$H16=""),"",IF(AND(MATCH($G16,Lists!$A$7:$A$14,0)&lt;=4,MATCH($H16,Lists!$A$7:$A$14,0)&gt;=4),1,""))</f>
        <v/>
      </c>
      <c r="N16" s="23">
        <f>IF(OR($B16="",$G16="",$H16=""),"",IF(AND(MATCH($G16,Lists!$A$7:$A$14,0)&lt;=5,MATCH($H16,Lists!$A$7:$A$14,0)&gt;=5),1,""))</f>
        <v/>
      </c>
      <c r="O16" s="23">
        <f>IF(OR($B16="",$G16="",$H16=""),"",IF(AND(MATCH($G16,Lists!$A$7:$A$14,0)&lt;=6,MATCH($H16,Lists!$A$7:$A$14,0)&gt;=6),1,""))</f>
        <v/>
      </c>
      <c r="P16" s="23">
        <f>IF(OR($B16="",$G16="",$H16=""),"",IF(AND(MATCH($G16,Lists!$A$7:$A$14,0)&lt;=7,MATCH($H16,Lists!$A$7:$A$14,0)&gt;=7),1,""))</f>
        <v/>
      </c>
      <c r="Q16" s="23">
        <f>IF(OR($B16="",$G16="",$H16=""),"",IF(AND(MATCH($G16,Lists!$A$7:$A$14,0)&lt;=8,MATCH($H16,Lists!$A$7:$A$14,0)&gt;=8),1,""))</f>
        <v/>
      </c>
    </row>
    <row r="17">
      <c r="A17" s="21">
        <f>IF(B17="","","INI-"&amp;TEXT(ROW()-6,"000"))</f>
        <v/>
      </c>
      <c r="B17" s="22" t="n"/>
      <c r="C17" s="20" t="n"/>
      <c r="D17" s="20" t="n"/>
      <c r="E17" s="20" t="n"/>
      <c r="F17" s="20" t="n"/>
      <c r="G17" s="20" t="n"/>
      <c r="H17" s="20" t="n"/>
      <c r="I17" s="20" t="n"/>
      <c r="J17" s="23">
        <f>IF(OR($B17="",$G17="",$H17=""),"",IF(AND(MATCH($G17,Lists!$A$7:$A$14,0)&lt;=1,MATCH($H17,Lists!$A$7:$A$14,0)&gt;=1),1,""))</f>
        <v/>
      </c>
      <c r="K17" s="23">
        <f>IF(OR($B17="",$G17="",$H17=""),"",IF(AND(MATCH($G17,Lists!$A$7:$A$14,0)&lt;=2,MATCH($H17,Lists!$A$7:$A$14,0)&gt;=2),1,""))</f>
        <v/>
      </c>
      <c r="L17" s="23">
        <f>IF(OR($B17="",$G17="",$H17=""),"",IF(AND(MATCH($G17,Lists!$A$7:$A$14,0)&lt;=3,MATCH($H17,Lists!$A$7:$A$14,0)&gt;=3),1,""))</f>
        <v/>
      </c>
      <c r="M17" s="23">
        <f>IF(OR($B17="",$G17="",$H17=""),"",IF(AND(MATCH($G17,Lists!$A$7:$A$14,0)&lt;=4,MATCH($H17,Lists!$A$7:$A$14,0)&gt;=4),1,""))</f>
        <v/>
      </c>
      <c r="N17" s="23">
        <f>IF(OR($B17="",$G17="",$H17=""),"",IF(AND(MATCH($G17,Lists!$A$7:$A$14,0)&lt;=5,MATCH($H17,Lists!$A$7:$A$14,0)&gt;=5),1,""))</f>
        <v/>
      </c>
      <c r="O17" s="23">
        <f>IF(OR($B17="",$G17="",$H17=""),"",IF(AND(MATCH($G17,Lists!$A$7:$A$14,0)&lt;=6,MATCH($H17,Lists!$A$7:$A$14,0)&gt;=6),1,""))</f>
        <v/>
      </c>
      <c r="P17" s="23">
        <f>IF(OR($B17="",$G17="",$H17=""),"",IF(AND(MATCH($G17,Lists!$A$7:$A$14,0)&lt;=7,MATCH($H17,Lists!$A$7:$A$14,0)&gt;=7),1,""))</f>
        <v/>
      </c>
      <c r="Q17" s="23">
        <f>IF(OR($B17="",$G17="",$H17=""),"",IF(AND(MATCH($G17,Lists!$A$7:$A$14,0)&lt;=8,MATCH($H17,Lists!$A$7:$A$14,0)&gt;=8),1,""))</f>
        <v/>
      </c>
    </row>
    <row r="18">
      <c r="A18" s="21">
        <f>IF(B18="","","INI-"&amp;TEXT(ROW()-6,"000"))</f>
        <v/>
      </c>
      <c r="B18" s="22" t="n"/>
      <c r="C18" s="20" t="n"/>
      <c r="D18" s="20" t="n"/>
      <c r="E18" s="20" t="n"/>
      <c r="F18" s="20" t="n"/>
      <c r="G18" s="20" t="n"/>
      <c r="H18" s="20" t="n"/>
      <c r="I18" s="20" t="n"/>
      <c r="J18" s="23">
        <f>IF(OR($B18="",$G18="",$H18=""),"",IF(AND(MATCH($G18,Lists!$A$7:$A$14,0)&lt;=1,MATCH($H18,Lists!$A$7:$A$14,0)&gt;=1),1,""))</f>
        <v/>
      </c>
      <c r="K18" s="23">
        <f>IF(OR($B18="",$G18="",$H18=""),"",IF(AND(MATCH($G18,Lists!$A$7:$A$14,0)&lt;=2,MATCH($H18,Lists!$A$7:$A$14,0)&gt;=2),1,""))</f>
        <v/>
      </c>
      <c r="L18" s="23">
        <f>IF(OR($B18="",$G18="",$H18=""),"",IF(AND(MATCH($G18,Lists!$A$7:$A$14,0)&lt;=3,MATCH($H18,Lists!$A$7:$A$14,0)&gt;=3),1,""))</f>
        <v/>
      </c>
      <c r="M18" s="23">
        <f>IF(OR($B18="",$G18="",$H18=""),"",IF(AND(MATCH($G18,Lists!$A$7:$A$14,0)&lt;=4,MATCH($H18,Lists!$A$7:$A$14,0)&gt;=4),1,""))</f>
        <v/>
      </c>
      <c r="N18" s="23">
        <f>IF(OR($B18="",$G18="",$H18=""),"",IF(AND(MATCH($G18,Lists!$A$7:$A$14,0)&lt;=5,MATCH($H18,Lists!$A$7:$A$14,0)&gt;=5),1,""))</f>
        <v/>
      </c>
      <c r="O18" s="23">
        <f>IF(OR($B18="",$G18="",$H18=""),"",IF(AND(MATCH($G18,Lists!$A$7:$A$14,0)&lt;=6,MATCH($H18,Lists!$A$7:$A$14,0)&gt;=6),1,""))</f>
        <v/>
      </c>
      <c r="P18" s="23">
        <f>IF(OR($B18="",$G18="",$H18=""),"",IF(AND(MATCH($G18,Lists!$A$7:$A$14,0)&lt;=7,MATCH($H18,Lists!$A$7:$A$14,0)&gt;=7),1,""))</f>
        <v/>
      </c>
      <c r="Q18" s="23">
        <f>IF(OR($B18="",$G18="",$H18=""),"",IF(AND(MATCH($G18,Lists!$A$7:$A$14,0)&lt;=8,MATCH($H18,Lists!$A$7:$A$14,0)&gt;=8),1,""))</f>
        <v/>
      </c>
    </row>
    <row r="19">
      <c r="A19" s="21">
        <f>IF(B19="","","INI-"&amp;TEXT(ROW()-6,"000"))</f>
        <v/>
      </c>
      <c r="B19" s="22" t="n"/>
      <c r="C19" s="20" t="n"/>
      <c r="D19" s="20" t="n"/>
      <c r="E19" s="20" t="n"/>
      <c r="F19" s="20" t="n"/>
      <c r="G19" s="20" t="n"/>
      <c r="H19" s="20" t="n"/>
      <c r="I19" s="20" t="n"/>
      <c r="J19" s="23">
        <f>IF(OR($B19="",$G19="",$H19=""),"",IF(AND(MATCH($G19,Lists!$A$7:$A$14,0)&lt;=1,MATCH($H19,Lists!$A$7:$A$14,0)&gt;=1),1,""))</f>
        <v/>
      </c>
      <c r="K19" s="23">
        <f>IF(OR($B19="",$G19="",$H19=""),"",IF(AND(MATCH($G19,Lists!$A$7:$A$14,0)&lt;=2,MATCH($H19,Lists!$A$7:$A$14,0)&gt;=2),1,""))</f>
        <v/>
      </c>
      <c r="L19" s="23">
        <f>IF(OR($B19="",$G19="",$H19=""),"",IF(AND(MATCH($G19,Lists!$A$7:$A$14,0)&lt;=3,MATCH($H19,Lists!$A$7:$A$14,0)&gt;=3),1,""))</f>
        <v/>
      </c>
      <c r="M19" s="23">
        <f>IF(OR($B19="",$G19="",$H19=""),"",IF(AND(MATCH($G19,Lists!$A$7:$A$14,0)&lt;=4,MATCH($H19,Lists!$A$7:$A$14,0)&gt;=4),1,""))</f>
        <v/>
      </c>
      <c r="N19" s="23">
        <f>IF(OR($B19="",$G19="",$H19=""),"",IF(AND(MATCH($G19,Lists!$A$7:$A$14,0)&lt;=5,MATCH($H19,Lists!$A$7:$A$14,0)&gt;=5),1,""))</f>
        <v/>
      </c>
      <c r="O19" s="23">
        <f>IF(OR($B19="",$G19="",$H19=""),"",IF(AND(MATCH($G19,Lists!$A$7:$A$14,0)&lt;=6,MATCH($H19,Lists!$A$7:$A$14,0)&gt;=6),1,""))</f>
        <v/>
      </c>
      <c r="P19" s="23">
        <f>IF(OR($B19="",$G19="",$H19=""),"",IF(AND(MATCH($G19,Lists!$A$7:$A$14,0)&lt;=7,MATCH($H19,Lists!$A$7:$A$14,0)&gt;=7),1,""))</f>
        <v/>
      </c>
      <c r="Q19" s="23">
        <f>IF(OR($B19="",$G19="",$H19=""),"",IF(AND(MATCH($G19,Lists!$A$7:$A$14,0)&lt;=8,MATCH($H19,Lists!$A$7:$A$14,0)&gt;=8),1,""))</f>
        <v/>
      </c>
    </row>
    <row r="20">
      <c r="A20" s="21">
        <f>IF(B20="","","INI-"&amp;TEXT(ROW()-6,"000"))</f>
        <v/>
      </c>
      <c r="B20" s="22" t="n"/>
      <c r="C20" s="20" t="n"/>
      <c r="D20" s="20" t="n"/>
      <c r="E20" s="20" t="n"/>
      <c r="F20" s="20" t="n"/>
      <c r="G20" s="20" t="n"/>
      <c r="H20" s="20" t="n"/>
      <c r="I20" s="20" t="n"/>
      <c r="J20" s="23">
        <f>IF(OR($B20="",$G20="",$H20=""),"",IF(AND(MATCH($G20,Lists!$A$7:$A$14,0)&lt;=1,MATCH($H20,Lists!$A$7:$A$14,0)&gt;=1),1,""))</f>
        <v/>
      </c>
      <c r="K20" s="23">
        <f>IF(OR($B20="",$G20="",$H20=""),"",IF(AND(MATCH($G20,Lists!$A$7:$A$14,0)&lt;=2,MATCH($H20,Lists!$A$7:$A$14,0)&gt;=2),1,""))</f>
        <v/>
      </c>
      <c r="L20" s="23">
        <f>IF(OR($B20="",$G20="",$H20=""),"",IF(AND(MATCH($G20,Lists!$A$7:$A$14,0)&lt;=3,MATCH($H20,Lists!$A$7:$A$14,0)&gt;=3),1,""))</f>
        <v/>
      </c>
      <c r="M20" s="23">
        <f>IF(OR($B20="",$G20="",$H20=""),"",IF(AND(MATCH($G20,Lists!$A$7:$A$14,0)&lt;=4,MATCH($H20,Lists!$A$7:$A$14,0)&gt;=4),1,""))</f>
        <v/>
      </c>
      <c r="N20" s="23">
        <f>IF(OR($B20="",$G20="",$H20=""),"",IF(AND(MATCH($G20,Lists!$A$7:$A$14,0)&lt;=5,MATCH($H20,Lists!$A$7:$A$14,0)&gt;=5),1,""))</f>
        <v/>
      </c>
      <c r="O20" s="23">
        <f>IF(OR($B20="",$G20="",$H20=""),"",IF(AND(MATCH($G20,Lists!$A$7:$A$14,0)&lt;=6,MATCH($H20,Lists!$A$7:$A$14,0)&gt;=6),1,""))</f>
        <v/>
      </c>
      <c r="P20" s="23">
        <f>IF(OR($B20="",$G20="",$H20=""),"",IF(AND(MATCH($G20,Lists!$A$7:$A$14,0)&lt;=7,MATCH($H20,Lists!$A$7:$A$14,0)&gt;=7),1,""))</f>
        <v/>
      </c>
      <c r="Q20" s="23">
        <f>IF(OR($B20="",$G20="",$H20=""),"",IF(AND(MATCH($G20,Lists!$A$7:$A$14,0)&lt;=8,MATCH($H20,Lists!$A$7:$A$14,0)&gt;=8),1,""))</f>
        <v/>
      </c>
    </row>
    <row r="21">
      <c r="A21" s="21">
        <f>IF(B21="","","INI-"&amp;TEXT(ROW()-6,"000"))</f>
        <v/>
      </c>
      <c r="B21" s="22" t="n"/>
      <c r="C21" s="20" t="n"/>
      <c r="D21" s="20" t="n"/>
      <c r="E21" s="20" t="n"/>
      <c r="F21" s="20" t="n"/>
      <c r="G21" s="20" t="n"/>
      <c r="H21" s="20" t="n"/>
      <c r="I21" s="20" t="n"/>
      <c r="J21" s="23">
        <f>IF(OR($B21="",$G21="",$H21=""),"",IF(AND(MATCH($G21,Lists!$A$7:$A$14,0)&lt;=1,MATCH($H21,Lists!$A$7:$A$14,0)&gt;=1),1,""))</f>
        <v/>
      </c>
      <c r="K21" s="23">
        <f>IF(OR($B21="",$G21="",$H21=""),"",IF(AND(MATCH($G21,Lists!$A$7:$A$14,0)&lt;=2,MATCH($H21,Lists!$A$7:$A$14,0)&gt;=2),1,""))</f>
        <v/>
      </c>
      <c r="L21" s="23">
        <f>IF(OR($B21="",$G21="",$H21=""),"",IF(AND(MATCH($G21,Lists!$A$7:$A$14,0)&lt;=3,MATCH($H21,Lists!$A$7:$A$14,0)&gt;=3),1,""))</f>
        <v/>
      </c>
      <c r="M21" s="23">
        <f>IF(OR($B21="",$G21="",$H21=""),"",IF(AND(MATCH($G21,Lists!$A$7:$A$14,0)&lt;=4,MATCH($H21,Lists!$A$7:$A$14,0)&gt;=4),1,""))</f>
        <v/>
      </c>
      <c r="N21" s="23">
        <f>IF(OR($B21="",$G21="",$H21=""),"",IF(AND(MATCH($G21,Lists!$A$7:$A$14,0)&lt;=5,MATCH($H21,Lists!$A$7:$A$14,0)&gt;=5),1,""))</f>
        <v/>
      </c>
      <c r="O21" s="23">
        <f>IF(OR($B21="",$G21="",$H21=""),"",IF(AND(MATCH($G21,Lists!$A$7:$A$14,0)&lt;=6,MATCH($H21,Lists!$A$7:$A$14,0)&gt;=6),1,""))</f>
        <v/>
      </c>
      <c r="P21" s="23">
        <f>IF(OR($B21="",$G21="",$H21=""),"",IF(AND(MATCH($G21,Lists!$A$7:$A$14,0)&lt;=7,MATCH($H21,Lists!$A$7:$A$14,0)&gt;=7),1,""))</f>
        <v/>
      </c>
      <c r="Q21" s="23">
        <f>IF(OR($B21="",$G21="",$H21=""),"",IF(AND(MATCH($G21,Lists!$A$7:$A$14,0)&lt;=8,MATCH($H21,Lists!$A$7:$A$14,0)&gt;=8),1,""))</f>
        <v/>
      </c>
    </row>
    <row r="22">
      <c r="A22" s="21">
        <f>IF(B22="","","INI-"&amp;TEXT(ROW()-6,"000"))</f>
        <v/>
      </c>
      <c r="B22" s="22" t="n"/>
      <c r="C22" s="20" t="n"/>
      <c r="D22" s="20" t="n"/>
      <c r="E22" s="20" t="n"/>
      <c r="F22" s="20" t="n"/>
      <c r="G22" s="20" t="n"/>
      <c r="H22" s="20" t="n"/>
      <c r="I22" s="20" t="n"/>
      <c r="J22" s="23">
        <f>IF(OR($B22="",$G22="",$H22=""),"",IF(AND(MATCH($G22,Lists!$A$7:$A$14,0)&lt;=1,MATCH($H22,Lists!$A$7:$A$14,0)&gt;=1),1,""))</f>
        <v/>
      </c>
      <c r="K22" s="23">
        <f>IF(OR($B22="",$G22="",$H22=""),"",IF(AND(MATCH($G22,Lists!$A$7:$A$14,0)&lt;=2,MATCH($H22,Lists!$A$7:$A$14,0)&gt;=2),1,""))</f>
        <v/>
      </c>
      <c r="L22" s="23">
        <f>IF(OR($B22="",$G22="",$H22=""),"",IF(AND(MATCH($G22,Lists!$A$7:$A$14,0)&lt;=3,MATCH($H22,Lists!$A$7:$A$14,0)&gt;=3),1,""))</f>
        <v/>
      </c>
      <c r="M22" s="23">
        <f>IF(OR($B22="",$G22="",$H22=""),"",IF(AND(MATCH($G22,Lists!$A$7:$A$14,0)&lt;=4,MATCH($H22,Lists!$A$7:$A$14,0)&gt;=4),1,""))</f>
        <v/>
      </c>
      <c r="N22" s="23">
        <f>IF(OR($B22="",$G22="",$H22=""),"",IF(AND(MATCH($G22,Lists!$A$7:$A$14,0)&lt;=5,MATCH($H22,Lists!$A$7:$A$14,0)&gt;=5),1,""))</f>
        <v/>
      </c>
      <c r="O22" s="23">
        <f>IF(OR($B22="",$G22="",$H22=""),"",IF(AND(MATCH($G22,Lists!$A$7:$A$14,0)&lt;=6,MATCH($H22,Lists!$A$7:$A$14,0)&gt;=6),1,""))</f>
        <v/>
      </c>
      <c r="P22" s="23">
        <f>IF(OR($B22="",$G22="",$H22=""),"",IF(AND(MATCH($G22,Lists!$A$7:$A$14,0)&lt;=7,MATCH($H22,Lists!$A$7:$A$14,0)&gt;=7),1,""))</f>
        <v/>
      </c>
      <c r="Q22" s="23">
        <f>IF(OR($B22="",$G22="",$H22=""),"",IF(AND(MATCH($G22,Lists!$A$7:$A$14,0)&lt;=8,MATCH($H22,Lists!$A$7:$A$14,0)&gt;=8),1,""))</f>
        <v/>
      </c>
    </row>
    <row r="23">
      <c r="A23" s="21">
        <f>IF(B23="","","INI-"&amp;TEXT(ROW()-6,"000"))</f>
        <v/>
      </c>
      <c r="B23" s="22" t="n"/>
      <c r="C23" s="20" t="n"/>
      <c r="D23" s="20" t="n"/>
      <c r="E23" s="20" t="n"/>
      <c r="F23" s="20" t="n"/>
      <c r="G23" s="20" t="n"/>
      <c r="H23" s="20" t="n"/>
      <c r="I23" s="20" t="n"/>
      <c r="J23" s="23">
        <f>IF(OR($B23="",$G23="",$H23=""),"",IF(AND(MATCH($G23,Lists!$A$7:$A$14,0)&lt;=1,MATCH($H23,Lists!$A$7:$A$14,0)&gt;=1),1,""))</f>
        <v/>
      </c>
      <c r="K23" s="23">
        <f>IF(OR($B23="",$G23="",$H23=""),"",IF(AND(MATCH($G23,Lists!$A$7:$A$14,0)&lt;=2,MATCH($H23,Lists!$A$7:$A$14,0)&gt;=2),1,""))</f>
        <v/>
      </c>
      <c r="L23" s="23">
        <f>IF(OR($B23="",$G23="",$H23=""),"",IF(AND(MATCH($G23,Lists!$A$7:$A$14,0)&lt;=3,MATCH($H23,Lists!$A$7:$A$14,0)&gt;=3),1,""))</f>
        <v/>
      </c>
      <c r="M23" s="23">
        <f>IF(OR($B23="",$G23="",$H23=""),"",IF(AND(MATCH($G23,Lists!$A$7:$A$14,0)&lt;=4,MATCH($H23,Lists!$A$7:$A$14,0)&gt;=4),1,""))</f>
        <v/>
      </c>
      <c r="N23" s="23">
        <f>IF(OR($B23="",$G23="",$H23=""),"",IF(AND(MATCH($G23,Lists!$A$7:$A$14,0)&lt;=5,MATCH($H23,Lists!$A$7:$A$14,0)&gt;=5),1,""))</f>
        <v/>
      </c>
      <c r="O23" s="23">
        <f>IF(OR($B23="",$G23="",$H23=""),"",IF(AND(MATCH($G23,Lists!$A$7:$A$14,0)&lt;=6,MATCH($H23,Lists!$A$7:$A$14,0)&gt;=6),1,""))</f>
        <v/>
      </c>
      <c r="P23" s="23">
        <f>IF(OR($B23="",$G23="",$H23=""),"",IF(AND(MATCH($G23,Lists!$A$7:$A$14,0)&lt;=7,MATCH($H23,Lists!$A$7:$A$14,0)&gt;=7),1,""))</f>
        <v/>
      </c>
      <c r="Q23" s="23">
        <f>IF(OR($B23="",$G23="",$H23=""),"",IF(AND(MATCH($G23,Lists!$A$7:$A$14,0)&lt;=8,MATCH($H23,Lists!$A$7:$A$14,0)&gt;=8),1,""))</f>
        <v/>
      </c>
    </row>
    <row r="24">
      <c r="A24" s="21">
        <f>IF(B24="","","INI-"&amp;TEXT(ROW()-6,"000"))</f>
        <v/>
      </c>
      <c r="B24" s="22" t="n"/>
      <c r="C24" s="20" t="n"/>
      <c r="D24" s="20" t="n"/>
      <c r="E24" s="20" t="n"/>
      <c r="F24" s="20" t="n"/>
      <c r="G24" s="20" t="n"/>
      <c r="H24" s="20" t="n"/>
      <c r="I24" s="20" t="n"/>
      <c r="J24" s="23">
        <f>IF(OR($B24="",$G24="",$H24=""),"",IF(AND(MATCH($G24,Lists!$A$7:$A$14,0)&lt;=1,MATCH($H24,Lists!$A$7:$A$14,0)&gt;=1),1,""))</f>
        <v/>
      </c>
      <c r="K24" s="23">
        <f>IF(OR($B24="",$G24="",$H24=""),"",IF(AND(MATCH($G24,Lists!$A$7:$A$14,0)&lt;=2,MATCH($H24,Lists!$A$7:$A$14,0)&gt;=2),1,""))</f>
        <v/>
      </c>
      <c r="L24" s="23">
        <f>IF(OR($B24="",$G24="",$H24=""),"",IF(AND(MATCH($G24,Lists!$A$7:$A$14,0)&lt;=3,MATCH($H24,Lists!$A$7:$A$14,0)&gt;=3),1,""))</f>
        <v/>
      </c>
      <c r="M24" s="23">
        <f>IF(OR($B24="",$G24="",$H24=""),"",IF(AND(MATCH($G24,Lists!$A$7:$A$14,0)&lt;=4,MATCH($H24,Lists!$A$7:$A$14,0)&gt;=4),1,""))</f>
        <v/>
      </c>
      <c r="N24" s="23">
        <f>IF(OR($B24="",$G24="",$H24=""),"",IF(AND(MATCH($G24,Lists!$A$7:$A$14,0)&lt;=5,MATCH($H24,Lists!$A$7:$A$14,0)&gt;=5),1,""))</f>
        <v/>
      </c>
      <c r="O24" s="23">
        <f>IF(OR($B24="",$G24="",$H24=""),"",IF(AND(MATCH($G24,Lists!$A$7:$A$14,0)&lt;=6,MATCH($H24,Lists!$A$7:$A$14,0)&gt;=6),1,""))</f>
        <v/>
      </c>
      <c r="P24" s="23">
        <f>IF(OR($B24="",$G24="",$H24=""),"",IF(AND(MATCH($G24,Lists!$A$7:$A$14,0)&lt;=7,MATCH($H24,Lists!$A$7:$A$14,0)&gt;=7),1,""))</f>
        <v/>
      </c>
      <c r="Q24" s="23">
        <f>IF(OR($B24="",$G24="",$H24=""),"",IF(AND(MATCH($G24,Lists!$A$7:$A$14,0)&lt;=8,MATCH($H24,Lists!$A$7:$A$14,0)&gt;=8),1,""))</f>
        <v/>
      </c>
    </row>
    <row r="25">
      <c r="A25" s="21">
        <f>IF(B25="","","INI-"&amp;TEXT(ROW()-6,"000"))</f>
        <v/>
      </c>
      <c r="B25" s="22" t="n"/>
      <c r="C25" s="20" t="n"/>
      <c r="D25" s="20" t="n"/>
      <c r="E25" s="20" t="n"/>
      <c r="F25" s="20" t="n"/>
      <c r="G25" s="20" t="n"/>
      <c r="H25" s="20" t="n"/>
      <c r="I25" s="20" t="n"/>
      <c r="J25" s="23">
        <f>IF(OR($B25="",$G25="",$H25=""),"",IF(AND(MATCH($G25,Lists!$A$7:$A$14,0)&lt;=1,MATCH($H25,Lists!$A$7:$A$14,0)&gt;=1),1,""))</f>
        <v/>
      </c>
      <c r="K25" s="23">
        <f>IF(OR($B25="",$G25="",$H25=""),"",IF(AND(MATCH($G25,Lists!$A$7:$A$14,0)&lt;=2,MATCH($H25,Lists!$A$7:$A$14,0)&gt;=2),1,""))</f>
        <v/>
      </c>
      <c r="L25" s="23">
        <f>IF(OR($B25="",$G25="",$H25=""),"",IF(AND(MATCH($G25,Lists!$A$7:$A$14,0)&lt;=3,MATCH($H25,Lists!$A$7:$A$14,0)&gt;=3),1,""))</f>
        <v/>
      </c>
      <c r="M25" s="23">
        <f>IF(OR($B25="",$G25="",$H25=""),"",IF(AND(MATCH($G25,Lists!$A$7:$A$14,0)&lt;=4,MATCH($H25,Lists!$A$7:$A$14,0)&gt;=4),1,""))</f>
        <v/>
      </c>
      <c r="N25" s="23">
        <f>IF(OR($B25="",$G25="",$H25=""),"",IF(AND(MATCH($G25,Lists!$A$7:$A$14,0)&lt;=5,MATCH($H25,Lists!$A$7:$A$14,0)&gt;=5),1,""))</f>
        <v/>
      </c>
      <c r="O25" s="23">
        <f>IF(OR($B25="",$G25="",$H25=""),"",IF(AND(MATCH($G25,Lists!$A$7:$A$14,0)&lt;=6,MATCH($H25,Lists!$A$7:$A$14,0)&gt;=6),1,""))</f>
        <v/>
      </c>
      <c r="P25" s="23">
        <f>IF(OR($B25="",$G25="",$H25=""),"",IF(AND(MATCH($G25,Lists!$A$7:$A$14,0)&lt;=7,MATCH($H25,Lists!$A$7:$A$14,0)&gt;=7),1,""))</f>
        <v/>
      </c>
      <c r="Q25" s="23">
        <f>IF(OR($B25="",$G25="",$H25=""),"",IF(AND(MATCH($G25,Lists!$A$7:$A$14,0)&lt;=8,MATCH($H25,Lists!$A$7:$A$14,0)&gt;=8),1,""))</f>
        <v/>
      </c>
    </row>
    <row r="26">
      <c r="A26" s="21">
        <f>IF(B26="","","INI-"&amp;TEXT(ROW()-6,"000"))</f>
        <v/>
      </c>
      <c r="B26" s="22" t="n"/>
      <c r="C26" s="20" t="n"/>
      <c r="D26" s="20" t="n"/>
      <c r="E26" s="20" t="n"/>
      <c r="F26" s="20" t="n"/>
      <c r="G26" s="20" t="n"/>
      <c r="H26" s="20" t="n"/>
      <c r="I26" s="20" t="n"/>
      <c r="J26" s="23">
        <f>IF(OR($B26="",$G26="",$H26=""),"",IF(AND(MATCH($G26,Lists!$A$7:$A$14,0)&lt;=1,MATCH($H26,Lists!$A$7:$A$14,0)&gt;=1),1,""))</f>
        <v/>
      </c>
      <c r="K26" s="23">
        <f>IF(OR($B26="",$G26="",$H26=""),"",IF(AND(MATCH($G26,Lists!$A$7:$A$14,0)&lt;=2,MATCH($H26,Lists!$A$7:$A$14,0)&gt;=2),1,""))</f>
        <v/>
      </c>
      <c r="L26" s="23">
        <f>IF(OR($B26="",$G26="",$H26=""),"",IF(AND(MATCH($G26,Lists!$A$7:$A$14,0)&lt;=3,MATCH($H26,Lists!$A$7:$A$14,0)&gt;=3),1,""))</f>
        <v/>
      </c>
      <c r="M26" s="23">
        <f>IF(OR($B26="",$G26="",$H26=""),"",IF(AND(MATCH($G26,Lists!$A$7:$A$14,0)&lt;=4,MATCH($H26,Lists!$A$7:$A$14,0)&gt;=4),1,""))</f>
        <v/>
      </c>
      <c r="N26" s="23">
        <f>IF(OR($B26="",$G26="",$H26=""),"",IF(AND(MATCH($G26,Lists!$A$7:$A$14,0)&lt;=5,MATCH($H26,Lists!$A$7:$A$14,0)&gt;=5),1,""))</f>
        <v/>
      </c>
      <c r="O26" s="23">
        <f>IF(OR($B26="",$G26="",$H26=""),"",IF(AND(MATCH($G26,Lists!$A$7:$A$14,0)&lt;=6,MATCH($H26,Lists!$A$7:$A$14,0)&gt;=6),1,""))</f>
        <v/>
      </c>
      <c r="P26" s="23">
        <f>IF(OR($B26="",$G26="",$H26=""),"",IF(AND(MATCH($G26,Lists!$A$7:$A$14,0)&lt;=7,MATCH($H26,Lists!$A$7:$A$14,0)&gt;=7),1,""))</f>
        <v/>
      </c>
      <c r="Q26" s="23">
        <f>IF(OR($B26="",$G26="",$H26=""),"",IF(AND(MATCH($G26,Lists!$A$7:$A$14,0)&lt;=8,MATCH($H26,Lists!$A$7:$A$14,0)&gt;=8),1,""))</f>
        <v/>
      </c>
    </row>
    <row r="27">
      <c r="A27" s="21">
        <f>IF(B27="","","INI-"&amp;TEXT(ROW()-6,"000"))</f>
        <v/>
      </c>
      <c r="B27" s="22" t="n"/>
      <c r="C27" s="20" t="n"/>
      <c r="D27" s="20" t="n"/>
      <c r="E27" s="20" t="n"/>
      <c r="F27" s="20" t="n"/>
      <c r="G27" s="20" t="n"/>
      <c r="H27" s="20" t="n"/>
      <c r="I27" s="20" t="n"/>
      <c r="J27" s="23">
        <f>IF(OR($B27="",$G27="",$H27=""),"",IF(AND(MATCH($G27,Lists!$A$7:$A$14,0)&lt;=1,MATCH($H27,Lists!$A$7:$A$14,0)&gt;=1),1,""))</f>
        <v/>
      </c>
      <c r="K27" s="23">
        <f>IF(OR($B27="",$G27="",$H27=""),"",IF(AND(MATCH($G27,Lists!$A$7:$A$14,0)&lt;=2,MATCH($H27,Lists!$A$7:$A$14,0)&gt;=2),1,""))</f>
        <v/>
      </c>
      <c r="L27" s="23">
        <f>IF(OR($B27="",$G27="",$H27=""),"",IF(AND(MATCH($G27,Lists!$A$7:$A$14,0)&lt;=3,MATCH($H27,Lists!$A$7:$A$14,0)&gt;=3),1,""))</f>
        <v/>
      </c>
      <c r="M27" s="23">
        <f>IF(OR($B27="",$G27="",$H27=""),"",IF(AND(MATCH($G27,Lists!$A$7:$A$14,0)&lt;=4,MATCH($H27,Lists!$A$7:$A$14,0)&gt;=4),1,""))</f>
        <v/>
      </c>
      <c r="N27" s="23">
        <f>IF(OR($B27="",$G27="",$H27=""),"",IF(AND(MATCH($G27,Lists!$A$7:$A$14,0)&lt;=5,MATCH($H27,Lists!$A$7:$A$14,0)&gt;=5),1,""))</f>
        <v/>
      </c>
      <c r="O27" s="23">
        <f>IF(OR($B27="",$G27="",$H27=""),"",IF(AND(MATCH($G27,Lists!$A$7:$A$14,0)&lt;=6,MATCH($H27,Lists!$A$7:$A$14,0)&gt;=6),1,""))</f>
        <v/>
      </c>
      <c r="P27" s="23">
        <f>IF(OR($B27="",$G27="",$H27=""),"",IF(AND(MATCH($G27,Lists!$A$7:$A$14,0)&lt;=7,MATCH($H27,Lists!$A$7:$A$14,0)&gt;=7),1,""))</f>
        <v/>
      </c>
      <c r="Q27" s="23">
        <f>IF(OR($B27="",$G27="",$H27=""),"",IF(AND(MATCH($G27,Lists!$A$7:$A$14,0)&lt;=8,MATCH($H27,Lists!$A$7:$A$14,0)&gt;=8),1,""))</f>
        <v/>
      </c>
    </row>
    <row r="28">
      <c r="A28" s="21">
        <f>IF(B28="","","INI-"&amp;TEXT(ROW()-6,"000"))</f>
        <v/>
      </c>
      <c r="B28" s="22" t="n"/>
      <c r="C28" s="20" t="n"/>
      <c r="D28" s="20" t="n"/>
      <c r="E28" s="20" t="n"/>
      <c r="F28" s="20" t="n"/>
      <c r="G28" s="20" t="n"/>
      <c r="H28" s="20" t="n"/>
      <c r="I28" s="20" t="n"/>
      <c r="J28" s="23">
        <f>IF(OR($B28="",$G28="",$H28=""),"",IF(AND(MATCH($G28,Lists!$A$7:$A$14,0)&lt;=1,MATCH($H28,Lists!$A$7:$A$14,0)&gt;=1),1,""))</f>
        <v/>
      </c>
      <c r="K28" s="23">
        <f>IF(OR($B28="",$G28="",$H28=""),"",IF(AND(MATCH($G28,Lists!$A$7:$A$14,0)&lt;=2,MATCH($H28,Lists!$A$7:$A$14,0)&gt;=2),1,""))</f>
        <v/>
      </c>
      <c r="L28" s="23">
        <f>IF(OR($B28="",$G28="",$H28=""),"",IF(AND(MATCH($G28,Lists!$A$7:$A$14,0)&lt;=3,MATCH($H28,Lists!$A$7:$A$14,0)&gt;=3),1,""))</f>
        <v/>
      </c>
      <c r="M28" s="23">
        <f>IF(OR($B28="",$G28="",$H28=""),"",IF(AND(MATCH($G28,Lists!$A$7:$A$14,0)&lt;=4,MATCH($H28,Lists!$A$7:$A$14,0)&gt;=4),1,""))</f>
        <v/>
      </c>
      <c r="N28" s="23">
        <f>IF(OR($B28="",$G28="",$H28=""),"",IF(AND(MATCH($G28,Lists!$A$7:$A$14,0)&lt;=5,MATCH($H28,Lists!$A$7:$A$14,0)&gt;=5),1,""))</f>
        <v/>
      </c>
      <c r="O28" s="23">
        <f>IF(OR($B28="",$G28="",$H28=""),"",IF(AND(MATCH($G28,Lists!$A$7:$A$14,0)&lt;=6,MATCH($H28,Lists!$A$7:$A$14,0)&gt;=6),1,""))</f>
        <v/>
      </c>
      <c r="P28" s="23">
        <f>IF(OR($B28="",$G28="",$H28=""),"",IF(AND(MATCH($G28,Lists!$A$7:$A$14,0)&lt;=7,MATCH($H28,Lists!$A$7:$A$14,0)&gt;=7),1,""))</f>
        <v/>
      </c>
      <c r="Q28" s="23">
        <f>IF(OR($B28="",$G28="",$H28=""),"",IF(AND(MATCH($G28,Lists!$A$7:$A$14,0)&lt;=8,MATCH($H28,Lists!$A$7:$A$14,0)&gt;=8),1,""))</f>
        <v/>
      </c>
    </row>
    <row r="29">
      <c r="A29" s="21">
        <f>IF(B29="","","INI-"&amp;TEXT(ROW()-6,"000"))</f>
        <v/>
      </c>
      <c r="B29" s="22" t="n"/>
      <c r="C29" s="20" t="n"/>
      <c r="D29" s="20" t="n"/>
      <c r="E29" s="20" t="n"/>
      <c r="F29" s="20" t="n"/>
      <c r="G29" s="20" t="n"/>
      <c r="H29" s="20" t="n"/>
      <c r="I29" s="20" t="n"/>
      <c r="J29" s="23">
        <f>IF(OR($B29="",$G29="",$H29=""),"",IF(AND(MATCH($G29,Lists!$A$7:$A$14,0)&lt;=1,MATCH($H29,Lists!$A$7:$A$14,0)&gt;=1),1,""))</f>
        <v/>
      </c>
      <c r="K29" s="23">
        <f>IF(OR($B29="",$G29="",$H29=""),"",IF(AND(MATCH($G29,Lists!$A$7:$A$14,0)&lt;=2,MATCH($H29,Lists!$A$7:$A$14,0)&gt;=2),1,""))</f>
        <v/>
      </c>
      <c r="L29" s="23">
        <f>IF(OR($B29="",$G29="",$H29=""),"",IF(AND(MATCH($G29,Lists!$A$7:$A$14,0)&lt;=3,MATCH($H29,Lists!$A$7:$A$14,0)&gt;=3),1,""))</f>
        <v/>
      </c>
      <c r="M29" s="23">
        <f>IF(OR($B29="",$G29="",$H29=""),"",IF(AND(MATCH($G29,Lists!$A$7:$A$14,0)&lt;=4,MATCH($H29,Lists!$A$7:$A$14,0)&gt;=4),1,""))</f>
        <v/>
      </c>
      <c r="N29" s="23">
        <f>IF(OR($B29="",$G29="",$H29=""),"",IF(AND(MATCH($G29,Lists!$A$7:$A$14,0)&lt;=5,MATCH($H29,Lists!$A$7:$A$14,0)&gt;=5),1,""))</f>
        <v/>
      </c>
      <c r="O29" s="23">
        <f>IF(OR($B29="",$G29="",$H29=""),"",IF(AND(MATCH($G29,Lists!$A$7:$A$14,0)&lt;=6,MATCH($H29,Lists!$A$7:$A$14,0)&gt;=6),1,""))</f>
        <v/>
      </c>
      <c r="P29" s="23">
        <f>IF(OR($B29="",$G29="",$H29=""),"",IF(AND(MATCH($G29,Lists!$A$7:$A$14,0)&lt;=7,MATCH($H29,Lists!$A$7:$A$14,0)&gt;=7),1,""))</f>
        <v/>
      </c>
      <c r="Q29" s="23">
        <f>IF(OR($B29="",$G29="",$H29=""),"",IF(AND(MATCH($G29,Lists!$A$7:$A$14,0)&lt;=8,MATCH($H29,Lists!$A$7:$A$14,0)&gt;=8),1,""))</f>
        <v/>
      </c>
    </row>
    <row r="30">
      <c r="A30" s="21">
        <f>IF(B30="","","INI-"&amp;TEXT(ROW()-6,"000"))</f>
        <v/>
      </c>
      <c r="B30" s="22" t="n"/>
      <c r="C30" s="20" t="n"/>
      <c r="D30" s="20" t="n"/>
      <c r="E30" s="20" t="n"/>
      <c r="F30" s="20" t="n"/>
      <c r="G30" s="20" t="n"/>
      <c r="H30" s="20" t="n"/>
      <c r="I30" s="20" t="n"/>
      <c r="J30" s="23">
        <f>IF(OR($B30="",$G30="",$H30=""),"",IF(AND(MATCH($G30,Lists!$A$7:$A$14,0)&lt;=1,MATCH($H30,Lists!$A$7:$A$14,0)&gt;=1),1,""))</f>
        <v/>
      </c>
      <c r="K30" s="23">
        <f>IF(OR($B30="",$G30="",$H30=""),"",IF(AND(MATCH($G30,Lists!$A$7:$A$14,0)&lt;=2,MATCH($H30,Lists!$A$7:$A$14,0)&gt;=2),1,""))</f>
        <v/>
      </c>
      <c r="L30" s="23">
        <f>IF(OR($B30="",$G30="",$H30=""),"",IF(AND(MATCH($G30,Lists!$A$7:$A$14,0)&lt;=3,MATCH($H30,Lists!$A$7:$A$14,0)&gt;=3),1,""))</f>
        <v/>
      </c>
      <c r="M30" s="23">
        <f>IF(OR($B30="",$G30="",$H30=""),"",IF(AND(MATCH($G30,Lists!$A$7:$A$14,0)&lt;=4,MATCH($H30,Lists!$A$7:$A$14,0)&gt;=4),1,""))</f>
        <v/>
      </c>
      <c r="N30" s="23">
        <f>IF(OR($B30="",$G30="",$H30=""),"",IF(AND(MATCH($G30,Lists!$A$7:$A$14,0)&lt;=5,MATCH($H30,Lists!$A$7:$A$14,0)&gt;=5),1,""))</f>
        <v/>
      </c>
      <c r="O30" s="23">
        <f>IF(OR($B30="",$G30="",$H30=""),"",IF(AND(MATCH($G30,Lists!$A$7:$A$14,0)&lt;=6,MATCH($H30,Lists!$A$7:$A$14,0)&gt;=6),1,""))</f>
        <v/>
      </c>
      <c r="P30" s="23">
        <f>IF(OR($B30="",$G30="",$H30=""),"",IF(AND(MATCH($G30,Lists!$A$7:$A$14,0)&lt;=7,MATCH($H30,Lists!$A$7:$A$14,0)&gt;=7),1,""))</f>
        <v/>
      </c>
      <c r="Q30" s="23">
        <f>IF(OR($B30="",$G30="",$H30=""),"",IF(AND(MATCH($G30,Lists!$A$7:$A$14,0)&lt;=8,MATCH($H30,Lists!$A$7:$A$14,0)&gt;=8),1,""))</f>
        <v/>
      </c>
    </row>
    <row r="31">
      <c r="A31" s="21">
        <f>IF(B31="","","INI-"&amp;TEXT(ROW()-6,"000"))</f>
        <v/>
      </c>
      <c r="B31" s="22" t="n"/>
      <c r="C31" s="20" t="n"/>
      <c r="D31" s="20" t="n"/>
      <c r="E31" s="20" t="n"/>
      <c r="F31" s="20" t="n"/>
      <c r="G31" s="20" t="n"/>
      <c r="H31" s="20" t="n"/>
      <c r="I31" s="20" t="n"/>
      <c r="J31" s="23">
        <f>IF(OR($B31="",$G31="",$H31=""),"",IF(AND(MATCH($G31,Lists!$A$7:$A$14,0)&lt;=1,MATCH($H31,Lists!$A$7:$A$14,0)&gt;=1),1,""))</f>
        <v/>
      </c>
      <c r="K31" s="23">
        <f>IF(OR($B31="",$G31="",$H31=""),"",IF(AND(MATCH($G31,Lists!$A$7:$A$14,0)&lt;=2,MATCH($H31,Lists!$A$7:$A$14,0)&gt;=2),1,""))</f>
        <v/>
      </c>
      <c r="L31" s="23">
        <f>IF(OR($B31="",$G31="",$H31=""),"",IF(AND(MATCH($G31,Lists!$A$7:$A$14,0)&lt;=3,MATCH($H31,Lists!$A$7:$A$14,0)&gt;=3),1,""))</f>
        <v/>
      </c>
      <c r="M31" s="23">
        <f>IF(OR($B31="",$G31="",$H31=""),"",IF(AND(MATCH($G31,Lists!$A$7:$A$14,0)&lt;=4,MATCH($H31,Lists!$A$7:$A$14,0)&gt;=4),1,""))</f>
        <v/>
      </c>
      <c r="N31" s="23">
        <f>IF(OR($B31="",$G31="",$H31=""),"",IF(AND(MATCH($G31,Lists!$A$7:$A$14,0)&lt;=5,MATCH($H31,Lists!$A$7:$A$14,0)&gt;=5),1,""))</f>
        <v/>
      </c>
      <c r="O31" s="23">
        <f>IF(OR($B31="",$G31="",$H31=""),"",IF(AND(MATCH($G31,Lists!$A$7:$A$14,0)&lt;=6,MATCH($H31,Lists!$A$7:$A$14,0)&gt;=6),1,""))</f>
        <v/>
      </c>
      <c r="P31" s="23">
        <f>IF(OR($B31="",$G31="",$H31=""),"",IF(AND(MATCH($G31,Lists!$A$7:$A$14,0)&lt;=7,MATCH($H31,Lists!$A$7:$A$14,0)&gt;=7),1,""))</f>
        <v/>
      </c>
      <c r="Q31" s="23">
        <f>IF(OR($B31="",$G31="",$H31=""),"",IF(AND(MATCH($G31,Lists!$A$7:$A$14,0)&lt;=8,MATCH($H31,Lists!$A$7:$A$14,0)&gt;=8),1,""))</f>
        <v/>
      </c>
    </row>
    <row r="32">
      <c r="A32" s="21">
        <f>IF(B32="","","INI-"&amp;TEXT(ROW()-6,"000"))</f>
        <v/>
      </c>
      <c r="B32" s="22" t="n"/>
      <c r="C32" s="20" t="n"/>
      <c r="D32" s="20" t="n"/>
      <c r="E32" s="20" t="n"/>
      <c r="F32" s="20" t="n"/>
      <c r="G32" s="20" t="n"/>
      <c r="H32" s="20" t="n"/>
      <c r="I32" s="20" t="n"/>
      <c r="J32" s="23">
        <f>IF(OR($B32="",$G32="",$H32=""),"",IF(AND(MATCH($G32,Lists!$A$7:$A$14,0)&lt;=1,MATCH($H32,Lists!$A$7:$A$14,0)&gt;=1),1,""))</f>
        <v/>
      </c>
      <c r="K32" s="23">
        <f>IF(OR($B32="",$G32="",$H32=""),"",IF(AND(MATCH($G32,Lists!$A$7:$A$14,0)&lt;=2,MATCH($H32,Lists!$A$7:$A$14,0)&gt;=2),1,""))</f>
        <v/>
      </c>
      <c r="L32" s="23">
        <f>IF(OR($B32="",$G32="",$H32=""),"",IF(AND(MATCH($G32,Lists!$A$7:$A$14,0)&lt;=3,MATCH($H32,Lists!$A$7:$A$14,0)&gt;=3),1,""))</f>
        <v/>
      </c>
      <c r="M32" s="23">
        <f>IF(OR($B32="",$G32="",$H32=""),"",IF(AND(MATCH($G32,Lists!$A$7:$A$14,0)&lt;=4,MATCH($H32,Lists!$A$7:$A$14,0)&gt;=4),1,""))</f>
        <v/>
      </c>
      <c r="N32" s="23">
        <f>IF(OR($B32="",$G32="",$H32=""),"",IF(AND(MATCH($G32,Lists!$A$7:$A$14,0)&lt;=5,MATCH($H32,Lists!$A$7:$A$14,0)&gt;=5),1,""))</f>
        <v/>
      </c>
      <c r="O32" s="23">
        <f>IF(OR($B32="",$G32="",$H32=""),"",IF(AND(MATCH($G32,Lists!$A$7:$A$14,0)&lt;=6,MATCH($H32,Lists!$A$7:$A$14,0)&gt;=6),1,""))</f>
        <v/>
      </c>
      <c r="P32" s="23">
        <f>IF(OR($B32="",$G32="",$H32=""),"",IF(AND(MATCH($G32,Lists!$A$7:$A$14,0)&lt;=7,MATCH($H32,Lists!$A$7:$A$14,0)&gt;=7),1,""))</f>
        <v/>
      </c>
      <c r="Q32" s="23">
        <f>IF(OR($B32="",$G32="",$H32=""),"",IF(AND(MATCH($G32,Lists!$A$7:$A$14,0)&lt;=8,MATCH($H32,Lists!$A$7:$A$14,0)&gt;=8),1,""))</f>
        <v/>
      </c>
    </row>
    <row r="33">
      <c r="A33" s="21">
        <f>IF(B33="","","INI-"&amp;TEXT(ROW()-6,"000"))</f>
        <v/>
      </c>
      <c r="B33" s="22" t="n"/>
      <c r="C33" s="20" t="n"/>
      <c r="D33" s="20" t="n"/>
      <c r="E33" s="20" t="n"/>
      <c r="F33" s="20" t="n"/>
      <c r="G33" s="20" t="n"/>
      <c r="H33" s="20" t="n"/>
      <c r="I33" s="20" t="n"/>
      <c r="J33" s="23">
        <f>IF(OR($B33="",$G33="",$H33=""),"",IF(AND(MATCH($G33,Lists!$A$7:$A$14,0)&lt;=1,MATCH($H33,Lists!$A$7:$A$14,0)&gt;=1),1,""))</f>
        <v/>
      </c>
      <c r="K33" s="23">
        <f>IF(OR($B33="",$G33="",$H33=""),"",IF(AND(MATCH($G33,Lists!$A$7:$A$14,0)&lt;=2,MATCH($H33,Lists!$A$7:$A$14,0)&gt;=2),1,""))</f>
        <v/>
      </c>
      <c r="L33" s="23">
        <f>IF(OR($B33="",$G33="",$H33=""),"",IF(AND(MATCH($G33,Lists!$A$7:$A$14,0)&lt;=3,MATCH($H33,Lists!$A$7:$A$14,0)&gt;=3),1,""))</f>
        <v/>
      </c>
      <c r="M33" s="23">
        <f>IF(OR($B33="",$G33="",$H33=""),"",IF(AND(MATCH($G33,Lists!$A$7:$A$14,0)&lt;=4,MATCH($H33,Lists!$A$7:$A$14,0)&gt;=4),1,""))</f>
        <v/>
      </c>
      <c r="N33" s="23">
        <f>IF(OR($B33="",$G33="",$H33=""),"",IF(AND(MATCH($G33,Lists!$A$7:$A$14,0)&lt;=5,MATCH($H33,Lists!$A$7:$A$14,0)&gt;=5),1,""))</f>
        <v/>
      </c>
      <c r="O33" s="23">
        <f>IF(OR($B33="",$G33="",$H33=""),"",IF(AND(MATCH($G33,Lists!$A$7:$A$14,0)&lt;=6,MATCH($H33,Lists!$A$7:$A$14,0)&gt;=6),1,""))</f>
        <v/>
      </c>
      <c r="P33" s="23">
        <f>IF(OR($B33="",$G33="",$H33=""),"",IF(AND(MATCH($G33,Lists!$A$7:$A$14,0)&lt;=7,MATCH($H33,Lists!$A$7:$A$14,0)&gt;=7),1,""))</f>
        <v/>
      </c>
      <c r="Q33" s="23">
        <f>IF(OR($B33="",$G33="",$H33=""),"",IF(AND(MATCH($G33,Lists!$A$7:$A$14,0)&lt;=8,MATCH($H33,Lists!$A$7:$A$14,0)&gt;=8),1,""))</f>
        <v/>
      </c>
    </row>
    <row r="34">
      <c r="A34" s="21">
        <f>IF(B34="","","INI-"&amp;TEXT(ROW()-6,"000"))</f>
        <v/>
      </c>
      <c r="B34" s="22" t="n"/>
      <c r="C34" s="20" t="n"/>
      <c r="D34" s="20" t="n"/>
      <c r="E34" s="20" t="n"/>
      <c r="F34" s="20" t="n"/>
      <c r="G34" s="20" t="n"/>
      <c r="H34" s="20" t="n"/>
      <c r="I34" s="20" t="n"/>
      <c r="J34" s="23">
        <f>IF(OR($B34="",$G34="",$H34=""),"",IF(AND(MATCH($G34,Lists!$A$7:$A$14,0)&lt;=1,MATCH($H34,Lists!$A$7:$A$14,0)&gt;=1),1,""))</f>
        <v/>
      </c>
      <c r="K34" s="23">
        <f>IF(OR($B34="",$G34="",$H34=""),"",IF(AND(MATCH($G34,Lists!$A$7:$A$14,0)&lt;=2,MATCH($H34,Lists!$A$7:$A$14,0)&gt;=2),1,""))</f>
        <v/>
      </c>
      <c r="L34" s="23">
        <f>IF(OR($B34="",$G34="",$H34=""),"",IF(AND(MATCH($G34,Lists!$A$7:$A$14,0)&lt;=3,MATCH($H34,Lists!$A$7:$A$14,0)&gt;=3),1,""))</f>
        <v/>
      </c>
      <c r="M34" s="23">
        <f>IF(OR($B34="",$G34="",$H34=""),"",IF(AND(MATCH($G34,Lists!$A$7:$A$14,0)&lt;=4,MATCH($H34,Lists!$A$7:$A$14,0)&gt;=4),1,""))</f>
        <v/>
      </c>
      <c r="N34" s="23">
        <f>IF(OR($B34="",$G34="",$H34=""),"",IF(AND(MATCH($G34,Lists!$A$7:$A$14,0)&lt;=5,MATCH($H34,Lists!$A$7:$A$14,0)&gt;=5),1,""))</f>
        <v/>
      </c>
      <c r="O34" s="23">
        <f>IF(OR($B34="",$G34="",$H34=""),"",IF(AND(MATCH($G34,Lists!$A$7:$A$14,0)&lt;=6,MATCH($H34,Lists!$A$7:$A$14,0)&gt;=6),1,""))</f>
        <v/>
      </c>
      <c r="P34" s="23">
        <f>IF(OR($B34="",$G34="",$H34=""),"",IF(AND(MATCH($G34,Lists!$A$7:$A$14,0)&lt;=7,MATCH($H34,Lists!$A$7:$A$14,0)&gt;=7),1,""))</f>
        <v/>
      </c>
      <c r="Q34" s="23">
        <f>IF(OR($B34="",$G34="",$H34=""),"",IF(AND(MATCH($G34,Lists!$A$7:$A$14,0)&lt;=8,MATCH($H34,Lists!$A$7:$A$14,0)&gt;=8),1,""))</f>
        <v/>
      </c>
    </row>
    <row r="35">
      <c r="A35" s="21">
        <f>IF(B35="","","INI-"&amp;TEXT(ROW()-6,"000"))</f>
        <v/>
      </c>
      <c r="B35" s="22" t="n"/>
      <c r="C35" s="20" t="n"/>
      <c r="D35" s="20" t="n"/>
      <c r="E35" s="20" t="n"/>
      <c r="F35" s="20" t="n"/>
      <c r="G35" s="20" t="n"/>
      <c r="H35" s="20" t="n"/>
      <c r="I35" s="20" t="n"/>
      <c r="J35" s="23">
        <f>IF(OR($B35="",$G35="",$H35=""),"",IF(AND(MATCH($G35,Lists!$A$7:$A$14,0)&lt;=1,MATCH($H35,Lists!$A$7:$A$14,0)&gt;=1),1,""))</f>
        <v/>
      </c>
      <c r="K35" s="23">
        <f>IF(OR($B35="",$G35="",$H35=""),"",IF(AND(MATCH($G35,Lists!$A$7:$A$14,0)&lt;=2,MATCH($H35,Lists!$A$7:$A$14,0)&gt;=2),1,""))</f>
        <v/>
      </c>
      <c r="L35" s="23">
        <f>IF(OR($B35="",$G35="",$H35=""),"",IF(AND(MATCH($G35,Lists!$A$7:$A$14,0)&lt;=3,MATCH($H35,Lists!$A$7:$A$14,0)&gt;=3),1,""))</f>
        <v/>
      </c>
      <c r="M35" s="23">
        <f>IF(OR($B35="",$G35="",$H35=""),"",IF(AND(MATCH($G35,Lists!$A$7:$A$14,0)&lt;=4,MATCH($H35,Lists!$A$7:$A$14,0)&gt;=4),1,""))</f>
        <v/>
      </c>
      <c r="N35" s="23">
        <f>IF(OR($B35="",$G35="",$H35=""),"",IF(AND(MATCH($G35,Lists!$A$7:$A$14,0)&lt;=5,MATCH($H35,Lists!$A$7:$A$14,0)&gt;=5),1,""))</f>
        <v/>
      </c>
      <c r="O35" s="23">
        <f>IF(OR($B35="",$G35="",$H35=""),"",IF(AND(MATCH($G35,Lists!$A$7:$A$14,0)&lt;=6,MATCH($H35,Lists!$A$7:$A$14,0)&gt;=6),1,""))</f>
        <v/>
      </c>
      <c r="P35" s="23">
        <f>IF(OR($B35="",$G35="",$H35=""),"",IF(AND(MATCH($G35,Lists!$A$7:$A$14,0)&lt;=7,MATCH($H35,Lists!$A$7:$A$14,0)&gt;=7),1,""))</f>
        <v/>
      </c>
      <c r="Q35" s="23">
        <f>IF(OR($B35="",$G35="",$H35=""),"",IF(AND(MATCH($G35,Lists!$A$7:$A$14,0)&lt;=8,MATCH($H35,Lists!$A$7:$A$14,0)&gt;=8),1,""))</f>
        <v/>
      </c>
    </row>
    <row r="36">
      <c r="A36" s="21">
        <f>IF(B36="","","INI-"&amp;TEXT(ROW()-6,"000"))</f>
        <v/>
      </c>
      <c r="B36" s="22" t="n"/>
      <c r="C36" s="20" t="n"/>
      <c r="D36" s="20" t="n"/>
      <c r="E36" s="20" t="n"/>
      <c r="F36" s="20" t="n"/>
      <c r="G36" s="20" t="n"/>
      <c r="H36" s="20" t="n"/>
      <c r="I36" s="20" t="n"/>
      <c r="J36" s="23">
        <f>IF(OR($B36="",$G36="",$H36=""),"",IF(AND(MATCH($G36,Lists!$A$7:$A$14,0)&lt;=1,MATCH($H36,Lists!$A$7:$A$14,0)&gt;=1),1,""))</f>
        <v/>
      </c>
      <c r="K36" s="23">
        <f>IF(OR($B36="",$G36="",$H36=""),"",IF(AND(MATCH($G36,Lists!$A$7:$A$14,0)&lt;=2,MATCH($H36,Lists!$A$7:$A$14,0)&gt;=2),1,""))</f>
        <v/>
      </c>
      <c r="L36" s="23">
        <f>IF(OR($B36="",$G36="",$H36=""),"",IF(AND(MATCH($G36,Lists!$A$7:$A$14,0)&lt;=3,MATCH($H36,Lists!$A$7:$A$14,0)&gt;=3),1,""))</f>
        <v/>
      </c>
      <c r="M36" s="23">
        <f>IF(OR($B36="",$G36="",$H36=""),"",IF(AND(MATCH($G36,Lists!$A$7:$A$14,0)&lt;=4,MATCH($H36,Lists!$A$7:$A$14,0)&gt;=4),1,""))</f>
        <v/>
      </c>
      <c r="N36" s="23">
        <f>IF(OR($B36="",$G36="",$H36=""),"",IF(AND(MATCH($G36,Lists!$A$7:$A$14,0)&lt;=5,MATCH($H36,Lists!$A$7:$A$14,0)&gt;=5),1,""))</f>
        <v/>
      </c>
      <c r="O36" s="23">
        <f>IF(OR($B36="",$G36="",$H36=""),"",IF(AND(MATCH($G36,Lists!$A$7:$A$14,0)&lt;=6,MATCH($H36,Lists!$A$7:$A$14,0)&gt;=6),1,""))</f>
        <v/>
      </c>
      <c r="P36" s="23">
        <f>IF(OR($B36="",$G36="",$H36=""),"",IF(AND(MATCH($G36,Lists!$A$7:$A$14,0)&lt;=7,MATCH($H36,Lists!$A$7:$A$14,0)&gt;=7),1,""))</f>
        <v/>
      </c>
      <c r="Q36" s="23">
        <f>IF(OR($B36="",$G36="",$H36=""),"",IF(AND(MATCH($G36,Lists!$A$7:$A$14,0)&lt;=8,MATCH($H36,Lists!$A$7:$A$14,0)&gt;=8),1,""))</f>
        <v/>
      </c>
    </row>
  </sheetData>
  <mergeCells count="2">
    <mergeCell ref="C1:Q3"/>
    <mergeCell ref="A4:Q4"/>
  </mergeCells>
  <conditionalFormatting sqref="J7:Q36">
    <cfRule type="cellIs" priority="1" operator="equal" dxfId="0">
      <formula>1</formula>
    </cfRule>
  </conditionalFormatting>
  <conditionalFormatting sqref="F7:F36">
    <cfRule type="cellIs" priority="2" operator="equal" dxfId="1">
      <formula>"At risk"</formula>
    </cfRule>
    <cfRule type="cellIs" priority="3" operator="equal" dxfId="2">
      <formula>"Delayed"</formula>
    </cfRule>
    <cfRule type="cellIs" priority="4" operator="equal" dxfId="3">
      <formula>"Complete"</formula>
    </cfRule>
  </conditionalFormatting>
  <dataValidations count="6">
    <dataValidation sqref="C7:C36" showDropDown="0" showInputMessage="0" showErrorMessage="0" allowBlank="1" type="list">
      <formula1>Lists!$B$7:$B$11</formula1>
    </dataValidation>
    <dataValidation sqref="D7:D36" showDropDown="0" showInputMessage="0" showErrorMessage="0" allowBlank="1" type="list">
      <formula1>Lists!$D$7:$D$11</formula1>
    </dataValidation>
    <dataValidation sqref="E7:E36" showDropDown="0" showInputMessage="0" showErrorMessage="0" allowBlank="1" type="list">
      <formula1>Lists!$E$7:$E$9</formula1>
    </dataValidation>
    <dataValidation sqref="F7:F36" showDropDown="0" showInputMessage="0" showErrorMessage="0" allowBlank="1" type="list">
      <formula1>Lists!$C$7:$C$11</formula1>
    </dataValidation>
    <dataValidation sqref="G7:G36" showDropDown="0" showInputMessage="0" showErrorMessage="0" allowBlank="1" type="list">
      <formula1>Lists!$A$7:$A$14</formula1>
    </dataValidation>
    <dataValidation sqref="H7:H36" showDropDown="0" showInputMessage="0" showErrorMessage="0" allowBlank="1" type="list">
      <formula1>Lists!$A$7:$A$14</formula1>
    </dataValidation>
  </dataValidations>
  <pageMargins left="0.75" right="0.75" top="1" bottom="1" header="0.5" footer="0.5"/>
  <pageSetup orientation="landscape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zoomScale="100" zoomScaleNormal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4" customWidth="1" min="4" max="4"/>
    <col width="14" customWidth="1" min="5" max="5"/>
    <col width="14" customWidth="1" min="6" max="6"/>
    <col width="16" customWidth="1" min="7" max="7"/>
  </cols>
  <sheetData>
    <row r="1" ht="21.75" customHeight="1">
      <c r="A1" s="1" t="n"/>
      <c r="B1" s="1" t="n"/>
      <c r="C1" s="2" t="inlineStr">
        <is>
          <t>Milestones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Dated commitments per initiative — overdue items highlight in red</t>
        </is>
      </c>
      <c r="B4" s="4" t="n"/>
      <c r="C4" s="4" t="n"/>
      <c r="D4" s="4" t="n"/>
      <c r="E4" s="4" t="n"/>
      <c r="F4" s="4" t="n"/>
      <c r="G4" s="4" t="n"/>
    </row>
    <row r="6" ht="30" customHeight="1">
      <c r="A6" s="10" t="inlineStr">
        <is>
          <t>ID</t>
        </is>
      </c>
      <c r="B6" s="10" t="inlineStr">
        <is>
          <t>Initiative</t>
        </is>
      </c>
      <c r="C6" s="10" t="inlineStr">
        <is>
          <t>Milestone</t>
        </is>
      </c>
      <c r="D6" s="10" t="inlineStr">
        <is>
          <t>Owner</t>
        </is>
      </c>
      <c r="E6" s="10" t="inlineStr">
        <is>
          <t>Due date</t>
        </is>
      </c>
      <c r="F6" s="10" t="inlineStr">
        <is>
          <t>Status</t>
        </is>
      </c>
      <c r="G6" s="10" t="inlineStr">
        <is>
          <t>Days to due</t>
        </is>
      </c>
    </row>
    <row r="7">
      <c r="A7" s="21">
        <f>IF(B7="","","MS-"&amp;TEXT(ROW()-6,"000"))</f>
        <v/>
      </c>
      <c r="B7" s="22" t="inlineStr">
        <is>
          <t>Predictive maintenance AI</t>
        </is>
      </c>
      <c r="C7" s="22" t="inlineStr">
        <is>
          <t>Model accuracy &gt; 90% on pilot line</t>
        </is>
      </c>
      <c r="D7" s="20" t="inlineStr">
        <is>
          <t>M. Alvarez</t>
        </is>
      </c>
      <c r="E7" s="24" t="n">
        <v>46203</v>
      </c>
      <c r="F7" s="20" t="inlineStr">
        <is>
          <t>On track</t>
        </is>
      </c>
      <c r="G7" s="25">
        <f>IF(N(E7)=0,"",E7-TODAY())</f>
        <v/>
      </c>
    </row>
    <row r="8">
      <c r="A8" s="21">
        <f>IF(B8="","","MS-"&amp;TEXT(ROW()-6,"000"))</f>
        <v/>
      </c>
      <c r="B8" s="22" t="inlineStr">
        <is>
          <t>Circular packaging programme</t>
        </is>
      </c>
      <c r="C8" s="22" t="inlineStr">
        <is>
          <t>Two suppliers contracted</t>
        </is>
      </c>
      <c r="D8" s="20" t="inlineStr">
        <is>
          <t>T. Nakamura</t>
        </is>
      </c>
      <c r="E8" s="24" t="n">
        <v>46280</v>
      </c>
      <c r="F8" s="20" t="inlineStr">
        <is>
          <t>At risk</t>
        </is>
      </c>
      <c r="G8" s="25">
        <f>IF(N(E8)=0,"",E8-TODAY())</f>
        <v/>
      </c>
    </row>
    <row r="9">
      <c r="A9" s="21">
        <f>IF(B9="","","MS-"&amp;TEXT(ROW()-6,"000"))</f>
        <v/>
      </c>
      <c r="B9" s="22" t="inlineStr">
        <is>
          <t>B2B marketplace venture</t>
        </is>
      </c>
      <c r="C9" s="22" t="inlineStr">
        <is>
          <t>Investment committee approval</t>
        </is>
      </c>
      <c r="D9" s="20" t="inlineStr">
        <is>
          <t>S. Okafor</t>
        </is>
      </c>
      <c r="E9" s="24" t="n">
        <v>46296</v>
      </c>
      <c r="F9" s="20" t="inlineStr">
        <is>
          <t>Not started</t>
        </is>
      </c>
      <c r="G9" s="25">
        <f>IF(N(E9)=0,"",E9-TODAY())</f>
        <v/>
      </c>
    </row>
    <row r="10">
      <c r="A10" s="21">
        <f>IF(B10="","","MS-"&amp;TEXT(ROW()-6,"000"))</f>
        <v/>
      </c>
      <c r="B10" s="22" t="n"/>
      <c r="C10" s="22" t="n"/>
      <c r="D10" s="20" t="n"/>
      <c r="E10" s="24" t="n"/>
      <c r="F10" s="20" t="n"/>
      <c r="G10" s="25">
        <f>IF(N(E10)=0,"",E10-TODAY())</f>
        <v/>
      </c>
    </row>
    <row r="11">
      <c r="A11" s="21">
        <f>IF(B11="","","MS-"&amp;TEXT(ROW()-6,"000"))</f>
        <v/>
      </c>
      <c r="B11" s="22" t="n"/>
      <c r="C11" s="22" t="n"/>
      <c r="D11" s="20" t="n"/>
      <c r="E11" s="24" t="n"/>
      <c r="F11" s="20" t="n"/>
      <c r="G11" s="25">
        <f>IF(N(E11)=0,"",E11-TODAY())</f>
        <v/>
      </c>
    </row>
    <row r="12">
      <c r="A12" s="21">
        <f>IF(B12="","","MS-"&amp;TEXT(ROW()-6,"000"))</f>
        <v/>
      </c>
      <c r="B12" s="22" t="n"/>
      <c r="C12" s="22" t="n"/>
      <c r="D12" s="20" t="n"/>
      <c r="E12" s="24" t="n"/>
      <c r="F12" s="20" t="n"/>
      <c r="G12" s="25">
        <f>IF(N(E12)=0,"",E12-TODAY())</f>
        <v/>
      </c>
    </row>
    <row r="13">
      <c r="A13" s="21">
        <f>IF(B13="","","MS-"&amp;TEXT(ROW()-6,"000"))</f>
        <v/>
      </c>
      <c r="B13" s="22" t="n"/>
      <c r="C13" s="22" t="n"/>
      <c r="D13" s="20" t="n"/>
      <c r="E13" s="24" t="n"/>
      <c r="F13" s="20" t="n"/>
      <c r="G13" s="25">
        <f>IF(N(E13)=0,"",E13-TODAY())</f>
        <v/>
      </c>
    </row>
    <row r="14">
      <c r="A14" s="21">
        <f>IF(B14="","","MS-"&amp;TEXT(ROW()-6,"000"))</f>
        <v/>
      </c>
      <c r="B14" s="22" t="n"/>
      <c r="C14" s="22" t="n"/>
      <c r="D14" s="20" t="n"/>
      <c r="E14" s="24" t="n"/>
      <c r="F14" s="20" t="n"/>
      <c r="G14" s="25">
        <f>IF(N(E14)=0,"",E14-TODAY())</f>
        <v/>
      </c>
    </row>
    <row r="15">
      <c r="A15" s="21">
        <f>IF(B15="","","MS-"&amp;TEXT(ROW()-6,"000"))</f>
        <v/>
      </c>
      <c r="B15" s="22" t="n"/>
      <c r="C15" s="22" t="n"/>
      <c r="D15" s="20" t="n"/>
      <c r="E15" s="24" t="n"/>
      <c r="F15" s="20" t="n"/>
      <c r="G15" s="25">
        <f>IF(N(E15)=0,"",E15-TODAY())</f>
        <v/>
      </c>
    </row>
    <row r="16">
      <c r="A16" s="21">
        <f>IF(B16="","","MS-"&amp;TEXT(ROW()-6,"000"))</f>
        <v/>
      </c>
      <c r="B16" s="22" t="n"/>
      <c r="C16" s="22" t="n"/>
      <c r="D16" s="20" t="n"/>
      <c r="E16" s="24" t="n"/>
      <c r="F16" s="20" t="n"/>
      <c r="G16" s="25">
        <f>IF(N(E16)=0,"",E16-TODAY())</f>
        <v/>
      </c>
    </row>
    <row r="17">
      <c r="A17" s="21">
        <f>IF(B17="","","MS-"&amp;TEXT(ROW()-6,"000"))</f>
        <v/>
      </c>
      <c r="B17" s="22" t="n"/>
      <c r="C17" s="22" t="n"/>
      <c r="D17" s="20" t="n"/>
      <c r="E17" s="24" t="n"/>
      <c r="F17" s="20" t="n"/>
      <c r="G17" s="25">
        <f>IF(N(E17)=0,"",E17-TODAY())</f>
        <v/>
      </c>
    </row>
    <row r="18">
      <c r="A18" s="21">
        <f>IF(B18="","","MS-"&amp;TEXT(ROW()-6,"000"))</f>
        <v/>
      </c>
      <c r="B18" s="22" t="n"/>
      <c r="C18" s="22" t="n"/>
      <c r="D18" s="20" t="n"/>
      <c r="E18" s="24" t="n"/>
      <c r="F18" s="20" t="n"/>
      <c r="G18" s="25">
        <f>IF(N(E18)=0,"",E18-TODAY())</f>
        <v/>
      </c>
    </row>
    <row r="19">
      <c r="A19" s="21">
        <f>IF(B19="","","MS-"&amp;TEXT(ROW()-6,"000"))</f>
        <v/>
      </c>
      <c r="B19" s="22" t="n"/>
      <c r="C19" s="22" t="n"/>
      <c r="D19" s="20" t="n"/>
      <c r="E19" s="24" t="n"/>
      <c r="F19" s="20" t="n"/>
      <c r="G19" s="25">
        <f>IF(N(E19)=0,"",E19-TODAY())</f>
        <v/>
      </c>
    </row>
    <row r="20">
      <c r="A20" s="21">
        <f>IF(B20="","","MS-"&amp;TEXT(ROW()-6,"000"))</f>
        <v/>
      </c>
      <c r="B20" s="22" t="n"/>
      <c r="C20" s="22" t="n"/>
      <c r="D20" s="20" t="n"/>
      <c r="E20" s="24" t="n"/>
      <c r="F20" s="20" t="n"/>
      <c r="G20" s="25">
        <f>IF(N(E20)=0,"",E20-TODAY())</f>
        <v/>
      </c>
    </row>
    <row r="21">
      <c r="A21" s="21">
        <f>IF(B21="","","MS-"&amp;TEXT(ROW()-6,"000"))</f>
        <v/>
      </c>
      <c r="B21" s="22" t="n"/>
      <c r="C21" s="22" t="n"/>
      <c r="D21" s="20" t="n"/>
      <c r="E21" s="24" t="n"/>
      <c r="F21" s="20" t="n"/>
      <c r="G21" s="25">
        <f>IF(N(E21)=0,"",E21-TODAY())</f>
        <v/>
      </c>
    </row>
    <row r="22">
      <c r="A22" s="21">
        <f>IF(B22="","","MS-"&amp;TEXT(ROW()-6,"000"))</f>
        <v/>
      </c>
      <c r="B22" s="22" t="n"/>
      <c r="C22" s="22" t="n"/>
      <c r="D22" s="20" t="n"/>
      <c r="E22" s="24" t="n"/>
      <c r="F22" s="20" t="n"/>
      <c r="G22" s="25">
        <f>IF(N(E22)=0,"",E22-TODAY())</f>
        <v/>
      </c>
    </row>
    <row r="23">
      <c r="A23" s="21">
        <f>IF(B23="","","MS-"&amp;TEXT(ROW()-6,"000"))</f>
        <v/>
      </c>
      <c r="B23" s="22" t="n"/>
      <c r="C23" s="22" t="n"/>
      <c r="D23" s="20" t="n"/>
      <c r="E23" s="24" t="n"/>
      <c r="F23" s="20" t="n"/>
      <c r="G23" s="25">
        <f>IF(N(E23)=0,"",E23-TODAY())</f>
        <v/>
      </c>
    </row>
    <row r="24">
      <c r="A24" s="21">
        <f>IF(B24="","","MS-"&amp;TEXT(ROW()-6,"000"))</f>
        <v/>
      </c>
      <c r="B24" s="22" t="n"/>
      <c r="C24" s="22" t="n"/>
      <c r="D24" s="20" t="n"/>
      <c r="E24" s="24" t="n"/>
      <c r="F24" s="20" t="n"/>
      <c r="G24" s="25">
        <f>IF(N(E24)=0,"",E24-TODAY())</f>
        <v/>
      </c>
    </row>
    <row r="25">
      <c r="A25" s="21">
        <f>IF(B25="","","MS-"&amp;TEXT(ROW()-6,"000"))</f>
        <v/>
      </c>
      <c r="B25" s="22" t="n"/>
      <c r="C25" s="22" t="n"/>
      <c r="D25" s="20" t="n"/>
      <c r="E25" s="24" t="n"/>
      <c r="F25" s="20" t="n"/>
      <c r="G25" s="25">
        <f>IF(N(E25)=0,"",E25-TODAY())</f>
        <v/>
      </c>
    </row>
    <row r="26">
      <c r="A26" s="21">
        <f>IF(B26="","","MS-"&amp;TEXT(ROW()-6,"000"))</f>
        <v/>
      </c>
      <c r="B26" s="22" t="n"/>
      <c r="C26" s="22" t="n"/>
      <c r="D26" s="20" t="n"/>
      <c r="E26" s="24" t="n"/>
      <c r="F26" s="20" t="n"/>
      <c r="G26" s="25">
        <f>IF(N(E26)=0,"",E26-TODAY())</f>
        <v/>
      </c>
    </row>
    <row r="27">
      <c r="A27" s="21">
        <f>IF(B27="","","MS-"&amp;TEXT(ROW()-6,"000"))</f>
        <v/>
      </c>
      <c r="B27" s="22" t="n"/>
      <c r="C27" s="22" t="n"/>
      <c r="D27" s="20" t="n"/>
      <c r="E27" s="24" t="n"/>
      <c r="F27" s="20" t="n"/>
      <c r="G27" s="25">
        <f>IF(N(E27)=0,"",E27-TODAY())</f>
        <v/>
      </c>
    </row>
    <row r="28">
      <c r="A28" s="21">
        <f>IF(B28="","","MS-"&amp;TEXT(ROW()-6,"000"))</f>
        <v/>
      </c>
      <c r="B28" s="22" t="n"/>
      <c r="C28" s="22" t="n"/>
      <c r="D28" s="20" t="n"/>
      <c r="E28" s="24" t="n"/>
      <c r="F28" s="20" t="n"/>
      <c r="G28" s="25">
        <f>IF(N(E28)=0,"",E28-TODAY())</f>
        <v/>
      </c>
    </row>
    <row r="29">
      <c r="A29" s="21">
        <f>IF(B29="","","MS-"&amp;TEXT(ROW()-6,"000"))</f>
        <v/>
      </c>
      <c r="B29" s="22" t="n"/>
      <c r="C29" s="22" t="n"/>
      <c r="D29" s="20" t="n"/>
      <c r="E29" s="24" t="n"/>
      <c r="F29" s="20" t="n"/>
      <c r="G29" s="25">
        <f>IF(N(E29)=0,"",E29-TODAY())</f>
        <v/>
      </c>
    </row>
    <row r="30">
      <c r="A30" s="21">
        <f>IF(B30="","","MS-"&amp;TEXT(ROW()-6,"000"))</f>
        <v/>
      </c>
      <c r="B30" s="22" t="n"/>
      <c r="C30" s="22" t="n"/>
      <c r="D30" s="20" t="n"/>
      <c r="E30" s="24" t="n"/>
      <c r="F30" s="20" t="n"/>
      <c r="G30" s="25">
        <f>IF(N(E30)=0,"",E30-TODAY())</f>
        <v/>
      </c>
    </row>
    <row r="31">
      <c r="A31" s="21">
        <f>IF(B31="","","MS-"&amp;TEXT(ROW()-6,"000"))</f>
        <v/>
      </c>
      <c r="B31" s="22" t="n"/>
      <c r="C31" s="22" t="n"/>
      <c r="D31" s="20" t="n"/>
      <c r="E31" s="24" t="n"/>
      <c r="F31" s="20" t="n"/>
      <c r="G31" s="25">
        <f>IF(N(E31)=0,"",E31-TODAY())</f>
        <v/>
      </c>
    </row>
  </sheetData>
  <mergeCells count="2">
    <mergeCell ref="C1:G3"/>
    <mergeCell ref="A4:G4"/>
  </mergeCells>
  <conditionalFormatting sqref="G7:G31">
    <cfRule type="cellIs" priority="1" operator="lessThan" dxfId="2">
      <formula>0</formula>
    </cfRule>
  </conditionalFormatting>
  <dataValidations count="1">
    <dataValidation sqref="F7:F31" showDropDown="0" showInputMessage="0" showErrorMessage="0" allowBlank="1" type="list">
      <formula1>Lists!$C$7:$C$11</formula1>
    </dataValidation>
  </dataValidations>
  <pageMargins left="0.75" right="0.75" top="1" bottom="1" header="0.5" footer="0.5"/>
  <pageSetup orientation="portrait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showGridLines="0" zoomScale="100" zoomScaleNormal="10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1.75" customHeight="1">
      <c r="A1" s="1" t="n"/>
      <c r="B1" s="1" t="n"/>
      <c r="C1" s="2" t="inlineStr">
        <is>
          <t>Roadmap Summary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Every figure below is calculated from the Roadmap tab</t>
        </is>
      </c>
      <c r="B4" s="4" t="n"/>
      <c r="C4" s="4" t="n"/>
      <c r="D4" s="4" t="n"/>
      <c r="E4" s="4" t="n"/>
      <c r="F4" s="4" t="n"/>
      <c r="G4" s="4" t="n"/>
      <c r="H4" s="4" t="n"/>
    </row>
    <row r="6" ht="21.75" customHeight="1">
      <c r="A6" s="5" t="inlineStr">
        <is>
          <t>Headline metrics</t>
        </is>
      </c>
      <c r="B6" s="6" t="n"/>
      <c r="C6" s="6" t="n"/>
      <c r="D6" s="6" t="n"/>
      <c r="E6" s="6" t="n"/>
      <c r="F6" s="6" t="n"/>
      <c r="G6" s="6" t="n"/>
      <c r="H6" s="6" t="n"/>
    </row>
    <row r="7">
      <c r="B7" s="26" t="inlineStr">
        <is>
          <t>INITIATIVES ON THE ROADMAP</t>
        </is>
      </c>
      <c r="E7" s="26" t="inlineStr">
        <is>
          <t>AT RISK OR DELAYED</t>
        </is>
      </c>
      <c r="H7" s="26" t="inlineStr">
        <is>
          <t>MILESTONES OVERDUE</t>
        </is>
      </c>
    </row>
    <row r="8" ht="25.5" customHeight="1">
      <c r="B8" s="27">
        <f>COUNTIF(Roadmap!$B$7:$B$36,"&lt;&gt;")</f>
        <v/>
      </c>
      <c r="E8" s="27">
        <f>COUNTIF(Roadmap!$F$7:$F$36,"At risk")+COUNTIF(Roadmap!$F$7:$F$36,"Delayed")</f>
        <v/>
      </c>
      <c r="H8" s="27">
        <f>COUNTIF(Milestones!$G$7:$G$31,"&lt;0")</f>
        <v/>
      </c>
    </row>
    <row r="10" ht="21.75" customHeight="1">
      <c r="A10" s="5" t="inlineStr">
        <is>
          <t>Active initiatives per quarter</t>
        </is>
      </c>
      <c r="B10" s="6" t="n"/>
      <c r="C10" s="6" t="n"/>
      <c r="D10" s="6" t="n"/>
      <c r="E10" s="6" t="n"/>
      <c r="F10" s="6" t="n"/>
      <c r="G10" s="6" t="n"/>
      <c r="H10" s="6" t="n"/>
    </row>
    <row r="11" ht="30" customHeight="1">
      <c r="B11" s="10" t="inlineStr">
        <is>
          <t>Quarter</t>
        </is>
      </c>
      <c r="C11" s="10" t="inlineStr">
        <is>
          <t>Active initiatives</t>
        </is>
      </c>
    </row>
    <row r="12">
      <c r="B12" s="28" t="inlineStr">
        <is>
          <t>Q1 2026</t>
        </is>
      </c>
      <c r="C12" s="21">
        <f>COUNTIF(Roadmap!J$7:J$36,1)</f>
        <v/>
      </c>
    </row>
    <row r="13">
      <c r="B13" s="28" t="inlineStr">
        <is>
          <t>Q2 2026</t>
        </is>
      </c>
      <c r="C13" s="21">
        <f>COUNTIF(Roadmap!K$7:K$36,1)</f>
        <v/>
      </c>
    </row>
    <row r="14">
      <c r="B14" s="28" t="inlineStr">
        <is>
          <t>Q3 2026</t>
        </is>
      </c>
      <c r="C14" s="21">
        <f>COUNTIF(Roadmap!L$7:L$36,1)</f>
        <v/>
      </c>
    </row>
    <row r="15">
      <c r="B15" s="28" t="inlineStr">
        <is>
          <t>Q4 2026</t>
        </is>
      </c>
      <c r="C15" s="21">
        <f>COUNTIF(Roadmap!M$7:M$36,1)</f>
        <v/>
      </c>
    </row>
    <row r="16">
      <c r="B16" s="28" t="inlineStr">
        <is>
          <t>Q1 2027</t>
        </is>
      </c>
      <c r="C16" s="21">
        <f>COUNTIF(Roadmap!N$7:N$36,1)</f>
        <v/>
      </c>
    </row>
    <row r="17">
      <c r="B17" s="28" t="inlineStr">
        <is>
          <t>Q2 2027</t>
        </is>
      </c>
      <c r="C17" s="21">
        <f>COUNTIF(Roadmap!O$7:O$36,1)</f>
        <v/>
      </c>
    </row>
    <row r="18">
      <c r="B18" s="28" t="inlineStr">
        <is>
          <t>Q3 2027</t>
        </is>
      </c>
      <c r="C18" s="21">
        <f>COUNTIF(Roadmap!P$7:P$36,1)</f>
        <v/>
      </c>
    </row>
    <row r="19">
      <c r="B19" s="28" t="inlineStr">
        <is>
          <t>Q4 2027</t>
        </is>
      </c>
      <c r="C19" s="21">
        <f>COUNTIF(Roadmap!Q$7:Q$36,1)</f>
        <v/>
      </c>
    </row>
  </sheetData>
  <mergeCells count="10">
    <mergeCell ref="A4:H4"/>
    <mergeCell ref="B7:C7"/>
    <mergeCell ref="E7:F7"/>
    <mergeCell ref="H7:I7"/>
    <mergeCell ref="A10:H10"/>
    <mergeCell ref="C1:H3"/>
    <mergeCell ref="H8:I8"/>
    <mergeCell ref="B8:C8"/>
    <mergeCell ref="E8:F8"/>
    <mergeCell ref="A6:H6"/>
  </mergeCells>
  <pageMargins left="0.75" right="0.75" top="1" bottom="1" header="0.5" footer="0.5"/>
  <pageSetup orientation="landscape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2026-08-12T23:27:19Z</dcterms:created>
  <dcterms:modified xmlns:dcterms="http://purl.org/dc/terms/" xmlns:xsi="http://www.w3.org/2001/XMLSchema-instance" xsi:type="dcterms:W3CDTF">2026-08-12T23:27:19Z</dcterms:modified>
</cp:coreProperties>
</file>